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emf" ContentType="image/x-em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526"/>
  <workbookPr showInkAnnotation="0" autoCompressPictures="0"/>
  <bookViews>
    <workbookView xWindow="2020" yWindow="460" windowWidth="25600" windowHeight="15540" tabRatio="900"/>
  </bookViews>
  <sheets>
    <sheet name="Disclaimer" sheetId="52" r:id="rId1"/>
    <sheet name="Quick-scan" sheetId="20" r:id="rId2"/>
    <sheet name="Demarcatie" sheetId="55" r:id="rId3"/>
    <sheet name="Vastleggen aannames" sheetId="54" r:id="rId4"/>
  </sheets>
  <externalReferences>
    <externalReference r:id="rId5"/>
  </externalReferences>
  <definedNames>
    <definedName name="CHRI_verbruik">'[1]verbruik gesplitst'!$E$3:$AB$79</definedName>
    <definedName name="helling">[1]ZonPV!$A$3:$A$22</definedName>
    <definedName name="Jaar_indexen">#REF!</definedName>
    <definedName name="orientatie">[1]ZonPV!$A$3:$AL$3</definedName>
    <definedName name="Resultaten_CH">'[1]Resultaten CH'!$D$1:$BE$116</definedName>
    <definedName name="zonopbrengst">[1]ZonPV!$A$3:$AL$22</definedName>
  </definedNames>
  <calcPr calcId="179017"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H118" i="20" l="1"/>
  <c r="H117" i="20"/>
  <c r="H114" i="20"/>
  <c r="H113" i="20"/>
  <c r="R52" i="55"/>
  <c r="O52" i="55"/>
  <c r="U42" i="55"/>
  <c r="L52" i="55"/>
  <c r="U41" i="55"/>
  <c r="I52" i="55"/>
  <c r="U40" i="55"/>
  <c r="F52" i="55"/>
  <c r="C52" i="55"/>
  <c r="U43" i="55"/>
  <c r="U39" i="55"/>
  <c r="U38" i="55"/>
  <c r="U19" i="55"/>
  <c r="R30" i="55"/>
  <c r="U21" i="55"/>
  <c r="O30" i="55"/>
  <c r="U20" i="55"/>
  <c r="L30" i="55"/>
  <c r="I30" i="55"/>
  <c r="U18" i="55"/>
  <c r="F30" i="55"/>
  <c r="U17" i="55"/>
  <c r="C30" i="55"/>
  <c r="U16" i="55"/>
  <c r="H109" i="20"/>
  <c r="U45" i="55"/>
  <c r="U23" i="55"/>
  <c r="V42" i="55"/>
  <c r="P42" i="20"/>
  <c r="T45" i="20"/>
  <c r="U45" i="20"/>
  <c r="AB12" i="20"/>
  <c r="AB13" i="20"/>
  <c r="C17" i="20"/>
  <c r="L13" i="20"/>
  <c r="D17" i="20"/>
  <c r="L12" i="20"/>
  <c r="D25" i="20"/>
  <c r="D30" i="20"/>
  <c r="L14" i="20"/>
  <c r="P86" i="20"/>
  <c r="Q86" i="20"/>
  <c r="P87" i="20"/>
  <c r="Q87" i="20"/>
  <c r="P88" i="20"/>
  <c r="Q88" i="20"/>
  <c r="P89" i="20"/>
  <c r="Q89" i="20"/>
  <c r="P90" i="20"/>
  <c r="Q90" i="20"/>
  <c r="P91" i="20"/>
  <c r="Q91" i="20"/>
  <c r="P92" i="20"/>
  <c r="Q92" i="20"/>
  <c r="P93" i="20"/>
  <c r="Q93" i="20"/>
  <c r="P94" i="20"/>
  <c r="Q94" i="20"/>
  <c r="P95" i="20"/>
  <c r="Q95" i="20"/>
  <c r="K59" i="20"/>
  <c r="T51" i="20"/>
  <c r="U51" i="20"/>
  <c r="P51" i="20"/>
  <c r="P54" i="20"/>
  <c r="P46" i="20"/>
  <c r="P49" i="20"/>
  <c r="T43" i="20"/>
  <c r="T49" i="20"/>
  <c r="T46" i="20"/>
  <c r="D103" i="20"/>
  <c r="E22" i="20"/>
  <c r="H120" i="20"/>
  <c r="H83" i="20"/>
  <c r="K83" i="20"/>
  <c r="H84" i="20"/>
  <c r="K84" i="20"/>
  <c r="H85" i="20"/>
  <c r="H86" i="20"/>
  <c r="K86" i="20"/>
  <c r="H87" i="20"/>
  <c r="K87" i="20"/>
  <c r="H88" i="20"/>
  <c r="K88" i="20"/>
  <c r="H89" i="20"/>
  <c r="K89" i="20"/>
  <c r="H90" i="20"/>
  <c r="K90" i="20"/>
  <c r="H91" i="20"/>
  <c r="K91" i="20"/>
  <c r="H92" i="20"/>
  <c r="K92" i="20"/>
  <c r="H93" i="20"/>
  <c r="K93" i="20"/>
  <c r="H94" i="20"/>
  <c r="K94" i="20"/>
  <c r="H95" i="20"/>
  <c r="K95" i="20"/>
  <c r="H96" i="20"/>
  <c r="K96" i="20"/>
  <c r="H97" i="20"/>
  <c r="K97" i="20"/>
  <c r="H98" i="20"/>
  <c r="K98" i="20"/>
  <c r="H99" i="20"/>
  <c r="K99" i="20"/>
  <c r="H100" i="20"/>
  <c r="K100" i="20"/>
  <c r="H101" i="20"/>
  <c r="K101" i="20"/>
  <c r="I56" i="20"/>
  <c r="L56" i="20"/>
  <c r="I55" i="20"/>
  <c r="L55" i="20"/>
  <c r="I54" i="20"/>
  <c r="L54" i="20"/>
  <c r="I53" i="20"/>
  <c r="L53" i="20"/>
  <c r="I51" i="20"/>
  <c r="L51" i="20"/>
  <c r="I50" i="20"/>
  <c r="L50" i="20"/>
  <c r="I49" i="20"/>
  <c r="L49" i="20"/>
  <c r="I48" i="20"/>
  <c r="L48" i="20"/>
  <c r="I44" i="20"/>
  <c r="L44" i="20"/>
  <c r="I45" i="20"/>
  <c r="L45" i="20"/>
  <c r="I46" i="20"/>
  <c r="L46" i="20"/>
  <c r="I43" i="20"/>
  <c r="L43" i="20"/>
  <c r="S46" i="20"/>
  <c r="S52" i="20"/>
  <c r="C29" i="20"/>
  <c r="G59" i="20"/>
  <c r="Q21" i="20"/>
  <c r="P21" i="20"/>
  <c r="E15" i="20"/>
  <c r="E14" i="20"/>
  <c r="V39" i="55"/>
  <c r="AB14" i="20"/>
  <c r="V41" i="55"/>
  <c r="E17" i="20"/>
  <c r="D29" i="20"/>
  <c r="D32" i="20"/>
  <c r="K85" i="20"/>
  <c r="H103" i="20"/>
  <c r="V43" i="55"/>
  <c r="V40" i="55"/>
  <c r="U46" i="20"/>
  <c r="V38" i="55"/>
  <c r="V45" i="55"/>
  <c r="V19" i="55"/>
  <c r="V17" i="55"/>
  <c r="V16" i="55"/>
  <c r="V18" i="55"/>
  <c r="V21" i="55"/>
  <c r="V20" i="55"/>
  <c r="S21" i="20"/>
  <c r="S23" i="20"/>
  <c r="S26" i="20"/>
  <c r="H11" i="20"/>
  <c r="AB10" i="20"/>
  <c r="AB15" i="20"/>
  <c r="H15" i="20"/>
  <c r="L18" i="20"/>
  <c r="L25" i="20"/>
  <c r="L59" i="20"/>
  <c r="C64" i="20"/>
  <c r="Q99" i="20"/>
  <c r="K103" i="20"/>
  <c r="T44" i="20"/>
  <c r="U44" i="20"/>
  <c r="U49" i="20"/>
  <c r="U43" i="20"/>
  <c r="T52" i="20"/>
  <c r="U52" i="20"/>
  <c r="L24" i="20"/>
  <c r="T55" i="20"/>
  <c r="T50" i="20"/>
  <c r="U50" i="20"/>
  <c r="C25" i="20"/>
  <c r="C30" i="20"/>
  <c r="E23" i="20"/>
  <c r="E25" i="20"/>
  <c r="U55" i="20"/>
  <c r="V23" i="55"/>
  <c r="Q101" i="20"/>
  <c r="T56" i="20"/>
  <c r="T58" i="20"/>
  <c r="U56" i="20"/>
  <c r="U58" i="20"/>
  <c r="C63" i="20"/>
  <c r="C66" i="20"/>
  <c r="L15" i="20"/>
  <c r="L16" i="20"/>
  <c r="L20" i="20"/>
  <c r="L21" i="20"/>
  <c r="L26" i="20"/>
  <c r="C32" i="20"/>
  <c r="E32" i="20"/>
  <c r="Q103" i="20"/>
  <c r="T86" i="20"/>
  <c r="T87" i="20"/>
  <c r="T88" i="20"/>
  <c r="T89" i="20"/>
  <c r="T90" i="20"/>
  <c r="T91" i="20"/>
  <c r="T92" i="20"/>
  <c r="T93" i="20"/>
  <c r="T94" i="20"/>
  <c r="T95" i="20"/>
  <c r="Q102" i="20"/>
  <c r="S86" i="20"/>
  <c r="U86" i="20"/>
  <c r="S87" i="20"/>
  <c r="U87" i="20"/>
  <c r="S88" i="20"/>
  <c r="U88" i="20"/>
  <c r="S89" i="20"/>
  <c r="U89" i="20"/>
  <c r="S90" i="20"/>
  <c r="U90" i="20"/>
  <c r="S91" i="20"/>
  <c r="U91" i="20"/>
  <c r="S92" i="20"/>
  <c r="U92" i="20"/>
  <c r="S93" i="20"/>
  <c r="U93" i="20"/>
  <c r="S95" i="20"/>
  <c r="U95" i="20"/>
  <c r="S94" i="20"/>
  <c r="U94" i="20"/>
</calcChain>
</file>

<file path=xl/comments1.xml><?xml version="1.0" encoding="utf-8"?>
<comments xmlns="http://schemas.openxmlformats.org/spreadsheetml/2006/main">
  <authors>
    <author>Felix van Gemen</author>
  </authors>
  <commentList>
    <comment ref="E11" authorId="0">
      <text>
        <r>
          <rPr>
            <b/>
            <sz val="10"/>
            <color rgb="FF000000"/>
            <rFont val="Tahoma"/>
            <family val="2"/>
          </rPr>
          <t>Felix van Gemen:</t>
        </r>
        <r>
          <rPr>
            <sz val="10"/>
            <color rgb="FF000000"/>
            <rFont val="Tahoma"/>
            <family val="2"/>
          </rPr>
          <t xml:space="preserve">
</t>
        </r>
        <r>
          <rPr>
            <sz val="10"/>
            <color rgb="FF000000"/>
            <rFont val="Tahoma"/>
            <family val="2"/>
          </rPr>
          <t>Zie aanname 1 en 2.</t>
        </r>
      </text>
    </comment>
  </commentList>
</comments>
</file>

<file path=xl/sharedStrings.xml><?xml version="1.0" encoding="utf-8"?>
<sst xmlns="http://schemas.openxmlformats.org/spreadsheetml/2006/main" count="254" uniqueCount="159">
  <si>
    <t>Annuïteit</t>
  </si>
  <si>
    <t>Rente</t>
  </si>
  <si>
    <t>Energie</t>
  </si>
  <si>
    <t>Collectief</t>
  </si>
  <si>
    <t>Individueel</t>
  </si>
  <si>
    <t>Totaal</t>
  </si>
  <si>
    <t>Nieuw</t>
  </si>
  <si>
    <t>Leenbedrag</t>
  </si>
  <si>
    <t>Looptijd (jaar)</t>
  </si>
  <si>
    <t>Type aflossing</t>
  </si>
  <si>
    <t>Annuitair</t>
  </si>
  <si>
    <t>Onderhoud</t>
  </si>
  <si>
    <t>Tapwater</t>
  </si>
  <si>
    <t>Ruimteverwarming</t>
  </si>
  <si>
    <t>kWh</t>
  </si>
  <si>
    <t>Subsidie</t>
  </si>
  <si>
    <t>Gekozen scenario</t>
  </si>
  <si>
    <t>Bundel collectief</t>
  </si>
  <si>
    <t>Aantal appartementen</t>
  </si>
  <si>
    <t>ONDERHOUD</t>
  </si>
  <si>
    <t>Totaal individueel</t>
  </si>
  <si>
    <t>Totaal collectief</t>
  </si>
  <si>
    <t>Vrijkomende kasstroom</t>
  </si>
  <si>
    <t>Gemiddeld</t>
  </si>
  <si>
    <t>Financieringslast</t>
  </si>
  <si>
    <t>ENERGIE</t>
  </si>
  <si>
    <t>Huidig</t>
  </si>
  <si>
    <t>TOTAAL BESCHIKBAAR</t>
  </si>
  <si>
    <t>Energie Individueel</t>
  </si>
  <si>
    <t>Energie Collectief</t>
  </si>
  <si>
    <t>Onderhoud Individueel</t>
  </si>
  <si>
    <t>Onderhoud Collectief</t>
  </si>
  <si>
    <t>Saldo</t>
  </si>
  <si>
    <t>HR ventilatie</t>
  </si>
  <si>
    <t>ONDERBOUWING EN AANNAMES T.A.V. VRIJKOMENDE KASSTROOM</t>
  </si>
  <si>
    <t>Min</t>
  </si>
  <si>
    <t>Max</t>
  </si>
  <si>
    <t>Tapwater en CV installatie</t>
  </si>
  <si>
    <t>Gehele schil</t>
  </si>
  <si>
    <t>PV</t>
  </si>
  <si>
    <t>Per appartement</t>
  </si>
  <si>
    <t>Totaal per appt.</t>
  </si>
  <si>
    <t>Totaal VvE</t>
  </si>
  <si>
    <t>Per appt</t>
  </si>
  <si>
    <t>Bundel</t>
  </si>
  <si>
    <t>kWh_T</t>
  </si>
  <si>
    <t>kWh_T/m2</t>
  </si>
  <si>
    <t>Oppervlakte appartement</t>
  </si>
  <si>
    <t>m2</t>
  </si>
  <si>
    <t>NoM-eis tapwater</t>
  </si>
  <si>
    <t xml:space="preserve">Bundel individueel </t>
  </si>
  <si>
    <t>VvE</t>
  </si>
  <si>
    <t>kWh_E</t>
  </si>
  <si>
    <t>Tapwater_E</t>
  </si>
  <si>
    <t>Tapwater_T</t>
  </si>
  <si>
    <t>Ruimteverwarming_T</t>
  </si>
  <si>
    <t>Ruimteverwarming_E</t>
  </si>
  <si>
    <t>Segmenten</t>
  </si>
  <si>
    <t>Dak 1</t>
  </si>
  <si>
    <t>Dak 2</t>
  </si>
  <si>
    <t>Dak 3</t>
  </si>
  <si>
    <t>Dak 4</t>
  </si>
  <si>
    <t>Gevel 1</t>
  </si>
  <si>
    <t>Gevel 2</t>
  </si>
  <si>
    <t>Gevel 3</t>
  </si>
  <si>
    <t>Gevel 4</t>
  </si>
  <si>
    <t>Overig 1</t>
  </si>
  <si>
    <t>Overig 2</t>
  </si>
  <si>
    <t>Overig 3</t>
  </si>
  <si>
    <t>Omschrijving</t>
  </si>
  <si>
    <t>Opwek</t>
  </si>
  <si>
    <t>Parameters</t>
  </si>
  <si>
    <t>Verbruik</t>
  </si>
  <si>
    <t>kWh/jaar</t>
  </si>
  <si>
    <t>kWh/jaar op de meter per saldo</t>
  </si>
  <si>
    <t>NUL OP DE METER-BEREKENING</t>
  </si>
  <si>
    <t>Totaal netto per appt.</t>
  </si>
  <si>
    <t>% vermeden door NoM</t>
  </si>
  <si>
    <t>Onderhoud_oud</t>
  </si>
  <si>
    <t>gem. Per jaar</t>
  </si>
  <si>
    <t>€ vermeden door NoM</t>
  </si>
  <si>
    <t>Contract_nieuw</t>
  </si>
  <si>
    <t>totaal</t>
  </si>
  <si>
    <t>HULPTABEL 1 - niet aankomen</t>
  </si>
  <si>
    <t>Ventilatiesysteem</t>
  </si>
  <si>
    <t>Bruto m2</t>
  </si>
  <si>
    <t>Vulling</t>
  </si>
  <si>
    <t>Netto m2</t>
  </si>
  <si>
    <t>Opwek kWh/m2</t>
  </si>
  <si>
    <t>L = leensom</t>
  </si>
  <si>
    <t>i = jaarpercentage lening</t>
  </si>
  <si>
    <t>A_j = annuïteitenfactor op jaarbasis</t>
  </si>
  <si>
    <t>Annuiteit</t>
  </si>
  <si>
    <t>Looptijd lening (jaar)</t>
  </si>
  <si>
    <t>Projectnaam:</t>
  </si>
  <si>
    <t>Aantal appartementen:</t>
  </si>
  <si>
    <t>Datum:</t>
  </si>
  <si>
    <t>Quicscan VvE</t>
  </si>
  <si>
    <t>Auteur:</t>
  </si>
  <si>
    <t>Versie</t>
  </si>
  <si>
    <t>[tekst]</t>
  </si>
  <si>
    <t>dd-mm-jj</t>
  </si>
  <si>
    <t>x.x</t>
  </si>
  <si>
    <t>1. VRIJKOMENDE KASSTROOM</t>
  </si>
  <si>
    <t>2. FINANCIERINGSLAST</t>
  </si>
  <si>
    <t>3. RESULTAAT</t>
  </si>
  <si>
    <t>4. CALCULATIE KOSTPRIJS</t>
  </si>
  <si>
    <t>5. NUL OP DE METER BEREKENING OPWEK</t>
  </si>
  <si>
    <t>6. NUL OP DE METER BEREKENING VERBRUIK</t>
  </si>
  <si>
    <t>Toerekenen aan</t>
  </si>
  <si>
    <t>HULPTABEL 2 - niet aankomen</t>
  </si>
  <si>
    <t>8. HULPTABEL VERKIJGEN INZICHT VERSCHILLEN IN WOONLASTEN</t>
  </si>
  <si>
    <t>Voor</t>
  </si>
  <si>
    <t>Na</t>
  </si>
  <si>
    <t>Verwarmingskosten individueel</t>
  </si>
  <si>
    <t>Stel</t>
  </si>
  <si>
    <t>Gemiddelde kosten voor</t>
  </si>
  <si>
    <t xml:space="preserve">Besparing te realiseren </t>
  </si>
  <si>
    <t>Beoogde financiele besparing</t>
  </si>
  <si>
    <t>Vraagstuk: hoe ga je de geldstroom van</t>
  </si>
  <si>
    <t>per bewoner benutten?</t>
  </si>
  <si>
    <t>Gemiddelde kosten na</t>
  </si>
  <si>
    <t>Besparing warmte</t>
  </si>
  <si>
    <t>Verhoogde</t>
  </si>
  <si>
    <t>servicekosten</t>
  </si>
  <si>
    <t>#</t>
  </si>
  <si>
    <t>Gasverbruik vóór</t>
  </si>
  <si>
    <t>Gasprijs</t>
  </si>
  <si>
    <t>Delta woonlast</t>
  </si>
  <si>
    <t xml:space="preserve"> </t>
  </si>
  <si>
    <t>s</t>
  </si>
  <si>
    <t xml:space="preserve">Tekort per jaar </t>
  </si>
  <si>
    <t>Wijziging woonlasten</t>
  </si>
  <si>
    <t>Waarvan</t>
  </si>
  <si>
    <t>Individuele energiekosten</t>
  </si>
  <si>
    <t>Individuele onderhoudskosten</t>
  </si>
  <si>
    <t>Servicekosten</t>
  </si>
  <si>
    <t>Onderhoud_intern</t>
  </si>
  <si>
    <t>€ / (appt * mnd)</t>
  </si>
  <si>
    <t>€ / (VvE * jaar)</t>
  </si>
  <si>
    <t>ALGEMEEN</t>
  </si>
  <si>
    <t>ONDERHOUD_INTERN</t>
  </si>
  <si>
    <t>ONDERHOUD_SCHIL+INSTALL</t>
  </si>
  <si>
    <t>FINANCIERING</t>
  </si>
  <si>
    <t>ESCO</t>
  </si>
  <si>
    <t>€</t>
  </si>
  <si>
    <t>Algemeen</t>
  </si>
  <si>
    <t>Onderhoud_schil+instal.</t>
  </si>
  <si>
    <t>Financiering</t>
  </si>
  <si>
    <t>Categorie</t>
  </si>
  <si>
    <t>%</t>
  </si>
  <si>
    <t>8a. DEMARCATIE HUIDIG</t>
  </si>
  <si>
    <t>8a. DEMARCATIE NIEUW</t>
  </si>
  <si>
    <t>SPF</t>
  </si>
  <si>
    <t>7. HULPTABEL BIJ BEPALEN VERMEDEN ONDERHOUD_SCHIL+INSTALL</t>
  </si>
  <si>
    <t>7A. ONDERHOUDSKOSTEN EN RESERVERING</t>
  </si>
  <si>
    <t>7B. NIEUWE SITUATIE: Onderhoud_schil+installatie</t>
  </si>
  <si>
    <t>Onderhoudscontract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</si>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</sst>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quot;€&quot;\ * #,##0_ ;_ &quot;€&quot;\ * \-#,##0_ ;_ &quot;€&quot;\ * &quot;-&quot;_ ;_ @_ "/>
    <numFmt numFmtId="165" formatCode="_ * #,##0_ ;_ * \-#,##0_ ;_ * &quot;-&quot;_ ;_ @_ "/>
    <numFmt numFmtId="166" formatCode="_ &quot;€&quot;\ * #,##0.00_ ;_ &quot;€&quot;\ * \-#,##0.00_ ;_ &quot;€&quot;\ * &quot;-&quot;??_ ;_ @_ "/>
    <numFmt numFmtId="167" formatCode="_-&quot;€&quot;\ * #,##0_-;_-&quot;€&quot;\ * #,##0\-;_-&quot;€&quot;\ * &quot;-&quot;_-;_-@_-"/>
    <numFmt numFmtId="168" formatCode="_-* #,##0.00_-;_-* #,##0.00\-;_-* &quot;-&quot;??_-;_-@_-"/>
    <numFmt numFmtId="169" formatCode="_-&quot;€&quot;\ * #,##0_-;_-&quot;€&quot;\ * #,##0\-;_-&quot;€&quot;\ * &quot;-&quot;??_-;_-@_-"/>
    <numFmt numFmtId="170" formatCode="_ &quot;€&quot;\ * #,##0_ ;_ &quot;€&quot;\ * \-#,##0_ ;_ &quot;€&quot;\ * &quot;-&quot;??_ ;_ @_ "/>
    <numFmt numFmtId="171" formatCode="0.0%"/>
    <numFmt numFmtId="172" formatCode="_-&quot;€&quot;\ * #,##0.00_-;_-&quot;€&quot;\ * #,##0.00\-;_-&quot;€&quot;\ * &quot;-&quot;??_-;_-@_-"/>
    <numFmt numFmtId="173" formatCode="0.0000"/>
    <numFmt numFmtId="174" formatCode="_ &quot;€&quot;\ * #,##0.00_ ;_ &quot;€&quot;\ * \-#,##0.00_ ;_ &quot;€&quot;\ * &quot;-&quot;_ ;_ @_ "/>
  </numFmts>
  <fonts count="36" x14ac:knownFonts="1">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name val="Arial"/>
      <family val="2"/>
    </font>
    <font>
      <b/>
      <sz val="11"/>
      <color rgb="FF3F3F3F"/>
      <name val="Calibri"/>
      <family val="2"/>
      <scheme val="minor"/>
    </font>
    <font>
      <sz val="8"/>
      <name val="Calibri"/>
      <family val="2"/>
      <scheme val="minor"/>
    </font>
    <font>
      <sz val="11"/>
      <color rgb="FF3F3F76"/>
      <name val="Calibri"/>
      <family val="2"/>
      <scheme val="minor"/>
    </font>
    <font>
      <sz val="10"/>
      <color indexed="17"/>
      <name val="Arial"/>
      <family val="2"/>
    </font>
    <font>
      <sz val="9"/>
      <color theme="1"/>
      <name val="Arial "/>
    </font>
    <font>
      <b/>
      <sz val="9"/>
      <color theme="1"/>
      <name val="Arial "/>
    </font>
    <font>
      <b/>
      <u/>
      <sz val="9"/>
      <color theme="1"/>
      <name val="Arial "/>
    </font>
    <font>
      <b/>
      <sz val="9"/>
      <color rgb="FF847638"/>
      <name val="Arial "/>
    </font>
    <font>
      <sz val="9"/>
      <color rgb="FF847638"/>
      <name val="Arial "/>
    </font>
    <font>
      <sz val="9"/>
      <name val="Arial"/>
      <family val="2"/>
    </font>
    <font>
      <sz val="16"/>
      <name val="Arial"/>
      <family val="2"/>
    </font>
    <font>
      <sz val="14"/>
      <name val="Arial"/>
      <family val="2"/>
    </font>
    <font>
      <sz val="13"/>
      <name val="Arial"/>
      <family val="2"/>
    </font>
    <font>
      <i/>
      <sz val="13"/>
      <name val="Arial"/>
      <family val="2"/>
    </font>
    <font>
      <u/>
      <sz val="9"/>
      <color theme="1"/>
      <name val="Arial "/>
    </font>
    <font>
      <sz val="9"/>
      <color rgb="FF000000"/>
      <name val="Arial"/>
      <family val="2"/>
    </font>
    <font>
      <i/>
      <sz val="9"/>
      <color theme="1"/>
      <name val="Arial "/>
    </font>
    <font>
      <sz val="10"/>
      <color theme="1"/>
      <name val="Arial"/>
      <family val="2"/>
    </font>
    <font>
      <i/>
      <sz val="9"/>
      <color theme="0" tint="-0.499984740745262"/>
      <name val="Arial"/>
      <family val="2"/>
    </font>
    <font>
      <sz val="10"/>
      <color theme="2" tint="-0.499984740745262"/>
      <name val="Arial"/>
      <family val="2"/>
    </font>
    <font>
      <sz val="9"/>
      <color theme="2" tint="-0.499984740745262"/>
      <name val="Arial "/>
    </font>
    <font>
      <i/>
      <sz val="9"/>
      <color rgb="FF000000"/>
      <name val="Arial"/>
      <family val="2"/>
    </font>
    <font>
      <b/>
      <sz val="12"/>
      <color theme="1"/>
      <name val="Calibri"/>
      <family val="2"/>
      <scheme val="minor"/>
    </font>
    <font>
      <b/>
      <sz val="9"/>
      <color theme="2" tint="-0.499984740745262"/>
      <name val="Arial "/>
    </font>
    <font>
      <sz val="10"/>
      <color rgb="FF000000"/>
      <name val="Tahoma"/>
      <family val="2"/>
    </font>
    <font>
      <b/>
      <sz val="10"/>
      <color rgb="FF000000"/>
      <name val="Tahoma"/>
      <family val="2"/>
    </font>
  </fonts>
  <fills count="10">
    <fill>
      <patternFill patternType="none"/>
    </fill>
    <fill>
      <patternFill patternType="gray125"/>
    </fill>
    <fill>
      <patternFill patternType="solid">
        <fgColor theme="0"/>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FF"/>
        <bgColor rgb="FF000000"/>
      </patternFill>
    </fill>
    <fill>
      <patternFill patternType="solid">
        <fgColor theme="2" tint="-9.9978637043366805E-2"/>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auto="1"/>
      </top>
      <bottom style="double">
        <color auto="1"/>
      </bottom>
      <diagonal/>
    </border>
    <border>
      <left style="thin">
        <color rgb="FF847638"/>
      </left>
      <right style="thin">
        <color rgb="FF847638"/>
      </right>
      <top style="thin">
        <color rgb="FF847638"/>
      </top>
      <bottom style="thin">
        <color rgb="FF847638"/>
      </bottom>
      <diagonal/>
    </border>
    <border>
      <left style="thin">
        <color rgb="FF847638"/>
      </left>
      <right/>
      <top style="thin">
        <color rgb="FF847638"/>
      </top>
      <bottom style="thin">
        <color rgb="FF847638"/>
      </bottom>
      <diagonal/>
    </border>
    <border>
      <left/>
      <right style="thin">
        <color rgb="FF847638"/>
      </right>
      <top style="thin">
        <color rgb="FF847638"/>
      </top>
      <bottom style="thin">
        <color rgb="FF847638"/>
      </bottom>
      <diagonal/>
    </border>
    <border>
      <left/>
      <right/>
      <top style="thin">
        <color rgb="FF847638"/>
      </top>
      <bottom style="thin">
        <color rgb="FF847638"/>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rgb="FF847638"/>
      </left>
      <right/>
      <top/>
      <bottom style="thin">
        <color rgb="FF847638"/>
      </bottom>
      <diagonal/>
    </border>
    <border>
      <left/>
      <right style="thin">
        <color rgb="FF847638"/>
      </right>
      <top/>
      <bottom style="thin">
        <color rgb="FF847638"/>
      </bottom>
      <diagonal/>
    </border>
  </borders>
  <cellStyleXfs count="1638">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168" fontId="8"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166" fontId="4"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3"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8" fillId="5" borderId="3" applyNumberFormat="0" applyFont="0" applyAlignment="0" applyProtection="0"/>
    <xf numFmtId="0" fontId="10" fillId="4" borderId="2" applyNumberFormat="0" applyAlignment="0" applyProtection="0"/>
    <xf numFmtId="9" fontId="8" fillId="0" borderId="0" applyFont="0" applyFill="0" applyBorder="0" applyAlignment="0" applyProtection="0"/>
    <xf numFmtId="0" fontId="12" fillId="3" borderId="1" applyNumberFormat="0" applyAlignment="0" applyProtection="0"/>
    <xf numFmtId="172" fontId="8" fillId="0" borderId="0" applyFont="0" applyFill="0" applyBorder="0" applyAlignment="0" applyProtection="0"/>
    <xf numFmtId="3" fontId="13" fillId="0" borderId="0" applyNumberFormat="0" applyFill="0" applyBorder="0" applyAlignment="0"/>
    <xf numFmtId="172" fontId="9" fillId="0" borderId="0" applyFont="0" applyFill="0" applyBorder="0" applyAlignment="0" applyProtection="0"/>
    <xf numFmtId="172" fontId="9" fillId="0" borderId="0" applyFont="0" applyFill="0" applyBorder="0" applyAlignment="0" applyProtection="0"/>
    <xf numFmtId="0" fontId="9" fillId="0" borderId="0"/>
    <xf numFmtId="0" fontId="9"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88">
    <xf numFmtId="0" fontId="0" fillId="0" borderId="0" xfId="0"/>
    <xf numFmtId="0" fontId="0" fillId="2" borderId="0" xfId="0" applyFill="1"/>
    <xf numFmtId="0" fontId="14" fillId="2" borderId="0" xfId="0" applyFont="1" applyFill="1" applyBorder="1"/>
    <xf numFmtId="0" fontId="15" fillId="2" borderId="0" xfId="0" applyFont="1" applyFill="1" applyBorder="1"/>
    <xf numFmtId="0" fontId="15" fillId="2" borderId="0" xfId="0" applyFont="1" applyFill="1" applyBorder="1" applyAlignment="1">
      <alignment horizontal="center"/>
    </xf>
    <xf numFmtId="0" fontId="14" fillId="2" borderId="0" xfId="0" applyFont="1" applyFill="1" applyBorder="1" applyAlignment="1">
      <alignment horizontal="center"/>
    </xf>
    <xf numFmtId="169" fontId="14" fillId="2" borderId="0" xfId="0" applyNumberFormat="1" applyFont="1" applyFill="1" applyBorder="1" applyAlignment="1">
      <alignment horizontal="center"/>
    </xf>
    <xf numFmtId="167" fontId="14" fillId="2" borderId="0" xfId="0" applyNumberFormat="1" applyFont="1" applyFill="1" applyBorder="1"/>
    <xf numFmtId="1" fontId="18" fillId="2" borderId="0" xfId="0" applyNumberFormat="1" applyFont="1" applyFill="1" applyAlignment="1">
      <alignment horizontal="right"/>
    </xf>
    <xf numFmtId="171" fontId="14" fillId="2" borderId="0" xfId="0" applyNumberFormat="1" applyFont="1" applyFill="1" applyBorder="1"/>
    <xf numFmtId="0" fontId="19" fillId="0" borderId="0" xfId="0" applyFont="1"/>
    <xf numFmtId="169" fontId="14" fillId="2" borderId="0" xfId="0" applyNumberFormat="1" applyFont="1" applyFill="1" applyBorder="1"/>
    <xf numFmtId="164" fontId="15" fillId="2" borderId="0" xfId="0" applyNumberFormat="1" applyFont="1" applyFill="1" applyBorder="1"/>
    <xf numFmtId="164" fontId="17" fillId="2" borderId="0" xfId="0" applyNumberFormat="1" applyFont="1" applyFill="1" applyBorder="1" applyAlignment="1">
      <alignment horizontal="right"/>
    </xf>
    <xf numFmtId="0" fontId="9" fillId="2" borderId="0" xfId="0" applyFont="1" applyFill="1"/>
    <xf numFmtId="0" fontId="22" fillId="7" borderId="0" xfId="0" applyFont="1" applyFill="1"/>
    <xf numFmtId="0" fontId="21" fillId="7" borderId="0" xfId="0" applyFont="1" applyFill="1"/>
    <xf numFmtId="0" fontId="20" fillId="7" borderId="0" xfId="0" applyFont="1" applyFill="1"/>
    <xf numFmtId="0" fontId="15" fillId="6" borderId="0" xfId="0" applyFont="1" applyFill="1" applyBorder="1" applyAlignment="1"/>
    <xf numFmtId="0" fontId="16" fillId="6" borderId="0" xfId="0" applyFont="1" applyFill="1" applyBorder="1" applyAlignment="1"/>
    <xf numFmtId="164" fontId="18" fillId="2" borderId="0" xfId="0" applyNumberFormat="1" applyFont="1" applyFill="1" applyBorder="1" applyAlignment="1">
      <alignment horizontal="right"/>
    </xf>
    <xf numFmtId="164" fontId="18" fillId="0" borderId="5" xfId="0" applyNumberFormat="1" applyFont="1" applyBorder="1" applyAlignment="1">
      <alignment horizontal="right"/>
    </xf>
    <xf numFmtId="171" fontId="18" fillId="0" borderId="5" xfId="139" applyNumberFormat="1" applyFont="1" applyBorder="1" applyAlignment="1">
      <alignment horizontal="right"/>
    </xf>
    <xf numFmtId="164" fontId="17" fillId="2" borderId="4" xfId="0" applyNumberFormat="1" applyFont="1" applyFill="1" applyBorder="1" applyAlignment="1">
      <alignment horizontal="right"/>
    </xf>
    <xf numFmtId="164" fontId="14" fillId="2" borderId="0" xfId="0" applyNumberFormat="1" applyFont="1" applyFill="1" applyBorder="1"/>
    <xf numFmtId="0" fontId="18" fillId="2" borderId="0" xfId="0" applyNumberFormat="1" applyFont="1" applyFill="1" applyBorder="1" applyAlignment="1">
      <alignment horizontal="right"/>
    </xf>
    <xf numFmtId="0" fontId="18" fillId="0" borderId="5" xfId="0" applyNumberFormat="1" applyFont="1" applyBorder="1" applyAlignment="1">
      <alignment horizontal="right"/>
    </xf>
    <xf numFmtId="0" fontId="18" fillId="0" borderId="5" xfId="0" applyNumberFormat="1" applyFont="1" applyBorder="1" applyAlignment="1">
      <alignment horizontal="left"/>
    </xf>
    <xf numFmtId="0" fontId="23" fillId="7" borderId="0" xfId="0" applyFont="1" applyFill="1"/>
    <xf numFmtId="0" fontId="24" fillId="2" borderId="0" xfId="0" applyFont="1" applyFill="1" applyBorder="1"/>
    <xf numFmtId="0" fontId="25" fillId="8" borderId="0" xfId="0" applyFont="1" applyFill="1"/>
    <xf numFmtId="0" fontId="14" fillId="2" borderId="0" xfId="0" applyFont="1" applyFill="1" applyBorder="1" applyAlignment="1">
      <alignment horizontal="left"/>
    </xf>
    <xf numFmtId="0" fontId="8" fillId="2" borderId="0" xfId="470" applyFill="1" applyBorder="1"/>
    <xf numFmtId="165" fontId="14" fillId="2" borderId="0" xfId="0" applyNumberFormat="1" applyFont="1" applyFill="1" applyBorder="1"/>
    <xf numFmtId="165" fontId="18" fillId="2" borderId="0" xfId="0" applyNumberFormat="1" applyFont="1" applyFill="1" applyBorder="1" applyAlignment="1">
      <alignment horizontal="right"/>
    </xf>
    <xf numFmtId="0" fontId="18" fillId="2" borderId="0" xfId="0" applyNumberFormat="1" applyFont="1" applyFill="1" applyBorder="1" applyAlignment="1">
      <alignment horizontal="center"/>
    </xf>
    <xf numFmtId="165" fontId="17" fillId="2" borderId="0" xfId="0" applyNumberFormat="1" applyFont="1" applyFill="1" applyBorder="1" applyAlignment="1">
      <alignment horizontal="right"/>
    </xf>
    <xf numFmtId="9" fontId="18" fillId="0" borderId="5" xfId="139" applyNumberFormat="1" applyFont="1" applyBorder="1" applyAlignment="1">
      <alignment horizontal="right"/>
    </xf>
    <xf numFmtId="0" fontId="26" fillId="2" borderId="0" xfId="0" applyFont="1" applyFill="1" applyBorder="1"/>
    <xf numFmtId="165" fontId="18" fillId="0" borderId="5" xfId="0" applyNumberFormat="1" applyFont="1" applyBorder="1" applyAlignment="1">
      <alignment horizontal="right"/>
    </xf>
    <xf numFmtId="9" fontId="18" fillId="0" borderId="5" xfId="139" applyFont="1" applyBorder="1" applyAlignment="1">
      <alignment horizontal="right"/>
    </xf>
    <xf numFmtId="1" fontId="14" fillId="2" borderId="0" xfId="0" applyNumberFormat="1" applyFont="1" applyFill="1" applyBorder="1"/>
    <xf numFmtId="0" fontId="15" fillId="2" borderId="0" xfId="0" applyFont="1" applyFill="1" applyBorder="1" applyAlignment="1">
      <alignment horizontal="right"/>
    </xf>
    <xf numFmtId="0" fontId="27" fillId="2" borderId="0" xfId="0" applyFont="1" applyFill="1"/>
    <xf numFmtId="0" fontId="27" fillId="2" borderId="0" xfId="0" applyFont="1" applyFill="1" applyAlignment="1">
      <alignment horizontal="left"/>
    </xf>
    <xf numFmtId="0" fontId="28" fillId="2" borderId="0" xfId="0" applyFont="1" applyFill="1"/>
    <xf numFmtId="173" fontId="28" fillId="2" borderId="0" xfId="0" applyNumberFormat="1" applyFont="1" applyFill="1" applyAlignment="1"/>
    <xf numFmtId="170" fontId="18" fillId="2" borderId="0" xfId="112" applyNumberFormat="1" applyFont="1" applyFill="1" applyBorder="1" applyAlignment="1">
      <alignment horizontal="right"/>
    </xf>
    <xf numFmtId="10" fontId="18" fillId="2" borderId="0" xfId="139" applyNumberFormat="1" applyFont="1" applyFill="1" applyBorder="1" applyAlignment="1">
      <alignment horizontal="right"/>
    </xf>
    <xf numFmtId="1" fontId="29" fillId="2" borderId="0" xfId="0" applyNumberFormat="1" applyFont="1" applyFill="1" applyBorder="1"/>
    <xf numFmtId="169" fontId="30" fillId="2" borderId="0" xfId="0" applyNumberFormat="1" applyFont="1" applyFill="1" applyBorder="1" applyAlignment="1">
      <alignment horizontal="center"/>
    </xf>
    <xf numFmtId="0" fontId="14" fillId="2" borderId="9" xfId="0" applyFont="1" applyFill="1" applyBorder="1"/>
    <xf numFmtId="0" fontId="14" fillId="2" borderId="10" xfId="0" applyFont="1" applyFill="1" applyBorder="1"/>
    <xf numFmtId="14" fontId="18" fillId="0" borderId="5" xfId="0" applyNumberFormat="1" applyFont="1" applyBorder="1" applyAlignment="1">
      <alignment horizontal="right"/>
    </xf>
    <xf numFmtId="0" fontId="15" fillId="9" borderId="0" xfId="0" applyFont="1" applyFill="1" applyBorder="1"/>
    <xf numFmtId="0" fontId="14" fillId="9" borderId="0" xfId="0" applyFont="1" applyFill="1" applyBorder="1"/>
    <xf numFmtId="0" fontId="16" fillId="2" borderId="0" xfId="0" applyFont="1" applyFill="1" applyBorder="1"/>
    <xf numFmtId="0" fontId="31" fillId="0" borderId="0" xfId="0" applyFont="1"/>
    <xf numFmtId="169" fontId="14" fillId="2" borderId="0" xfId="0" applyNumberFormat="1" applyFont="1" applyFill="1" applyBorder="1" applyAlignment="1">
      <alignment horizontal="left"/>
    </xf>
    <xf numFmtId="174" fontId="18" fillId="0" borderId="5" xfId="0" applyNumberFormat="1" applyFont="1" applyBorder="1" applyAlignment="1">
      <alignment horizontal="right"/>
    </xf>
    <xf numFmtId="164" fontId="30" fillId="2" borderId="0" xfId="0" applyNumberFormat="1" applyFont="1" applyFill="1" applyBorder="1"/>
    <xf numFmtId="0" fontId="18" fillId="0" borderId="5" xfId="0" applyNumberFormat="1" applyFont="1" applyBorder="1" applyAlignment="1">
      <alignment horizontal="center"/>
    </xf>
    <xf numFmtId="0" fontId="32" fillId="2" borderId="0" xfId="0" applyFont="1" applyFill="1"/>
    <xf numFmtId="1" fontId="18" fillId="2" borderId="0" xfId="0" applyNumberFormat="1" applyFont="1" applyFill="1" applyBorder="1" applyAlignment="1">
      <alignment horizontal="right"/>
    </xf>
    <xf numFmtId="165" fontId="0" fillId="2" borderId="0" xfId="0" applyNumberFormat="1" applyFill="1"/>
    <xf numFmtId="9" fontId="0" fillId="2" borderId="0" xfId="139" applyFont="1" applyFill="1"/>
    <xf numFmtId="0" fontId="18" fillId="2" borderId="6" xfId="0" applyNumberFormat="1" applyFont="1" applyFill="1" applyBorder="1" applyAlignment="1">
      <alignment horizontal="center"/>
    </xf>
    <xf numFmtId="0" fontId="18" fillId="2" borderId="7" xfId="0" applyNumberFormat="1" applyFont="1" applyFill="1" applyBorder="1" applyAlignment="1">
      <alignment horizontal="center"/>
    </xf>
    <xf numFmtId="0" fontId="18" fillId="2" borderId="11" xfId="0" applyNumberFormat="1" applyFont="1" applyFill="1" applyBorder="1" applyAlignment="1">
      <alignment horizontal="center"/>
    </xf>
    <xf numFmtId="0" fontId="18" fillId="2" borderId="12" xfId="0" applyNumberFormat="1" applyFont="1" applyFill="1" applyBorder="1" applyAlignment="1">
      <alignment horizontal="center"/>
    </xf>
    <xf numFmtId="0" fontId="14" fillId="2" borderId="8" xfId="0" applyFont="1" applyFill="1" applyBorder="1"/>
    <xf numFmtId="0" fontId="18" fillId="2" borderId="6" xfId="0" applyNumberFormat="1" applyFont="1" applyFill="1" applyBorder="1" applyAlignment="1">
      <alignment horizontal="left"/>
    </xf>
    <xf numFmtId="165" fontId="18" fillId="0" borderId="7" xfId="0" applyNumberFormat="1" applyFont="1" applyBorder="1" applyAlignment="1">
      <alignment horizontal="right"/>
    </xf>
    <xf numFmtId="0" fontId="18" fillId="0" borderId="9" xfId="0" applyNumberFormat="1" applyFont="1" applyBorder="1" applyAlignment="1">
      <alignment horizontal="left"/>
    </xf>
    <xf numFmtId="0" fontId="33" fillId="2" borderId="0" xfId="0" applyFont="1" applyFill="1" applyBorder="1"/>
    <xf numFmtId="0" fontId="0" fillId="2" borderId="0" xfId="0" applyFill="1" applyAlignment="1">
      <alignment horizontal="center"/>
    </xf>
    <xf numFmtId="0" fontId="0" fillId="2" borderId="0" xfId="0" applyFill="1" applyAlignment="1">
      <alignment wrapText="1"/>
    </xf>
    <xf numFmtId="0" fontId="32" fillId="2" borderId="0" xfId="0" applyFont="1" applyFill="1" applyAlignment="1">
      <alignment horizontal="center"/>
    </xf>
    <xf numFmtId="1" fontId="18" fillId="0" borderId="6" xfId="0" applyNumberFormat="1" applyFont="1" applyBorder="1" applyAlignment="1">
      <alignment horizontal="left"/>
    </xf>
    <xf numFmtId="1" fontId="18" fillId="0" borderId="8" xfId="0" applyNumberFormat="1" applyFont="1" applyBorder="1" applyAlignment="1">
      <alignment horizontal="left"/>
    </xf>
    <xf numFmtId="1" fontId="18" fillId="0" borderId="7" xfId="0" applyNumberFormat="1" applyFont="1" applyBorder="1" applyAlignment="1">
      <alignment horizontal="left"/>
    </xf>
    <xf numFmtId="1" fontId="18" fillId="0" borderId="6" xfId="0" applyNumberFormat="1" applyFont="1" applyBorder="1" applyAlignment="1">
      <alignment horizontal="center"/>
    </xf>
    <xf numFmtId="1" fontId="18" fillId="0" borderId="8" xfId="0" applyNumberFormat="1" applyFont="1" applyBorder="1" applyAlignment="1">
      <alignment horizontal="center"/>
    </xf>
    <xf numFmtId="1" fontId="18" fillId="0" borderId="7" xfId="0" applyNumberFormat="1" applyFont="1" applyBorder="1" applyAlignment="1">
      <alignment horizontal="center"/>
    </xf>
    <xf numFmtId="0" fontId="18" fillId="0" borderId="6" xfId="0" applyNumberFormat="1" applyFont="1" applyBorder="1" applyAlignment="1">
      <alignment horizontal="center"/>
    </xf>
    <xf numFmtId="0" fontId="18" fillId="0" borderId="8" xfId="0" applyNumberFormat="1" applyFont="1" applyBorder="1" applyAlignment="1">
      <alignment horizontal="center"/>
    </xf>
    <xf numFmtId="0" fontId="18" fillId="0" borderId="7" xfId="0" applyNumberFormat="1" applyFont="1" applyBorder="1" applyAlignment="1">
      <alignment horizontal="center"/>
    </xf>
    <xf numFmtId="0" fontId="0" fillId="2" borderId="0" xfId="0" applyFill="1" applyAlignment="1">
      <alignment horizontal="left" wrapText="1"/>
    </xf>
  </cellXfs>
  <cellStyles count="1638">
    <cellStyle name="Currency" xfId="112" builtinId="4"/>
    <cellStyle name="Ecofys" xfId="476"/>
    <cellStyle name="Euro" xfId="477"/>
    <cellStyle name="Euro 2" xfId="478"/>
    <cellStyle name="Followed Hyperlink" xfId="71" builtinId="9" hidden="1"/>
    <cellStyle name="Followed Hyperlink" xfId="75" builtinId="9" hidden="1"/>
    <cellStyle name="Followed Hyperlink" xfId="79" builtinId="9" hidden="1"/>
    <cellStyle name="Followed Hyperlink" xfId="81" builtinId="9" hidden="1"/>
    <cellStyle name="Followed Hyperlink" xfId="77" builtinId="9" hidden="1"/>
    <cellStyle name="Followed Hyperlink" xfId="73" builtinId="9" hidden="1"/>
    <cellStyle name="Followed Hyperlink" xfId="69"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2" builtinId="9" hidden="1"/>
    <cellStyle name="Followed Hyperlink" xfId="54" builtinId="9" hidden="1"/>
    <cellStyle name="Followed Hyperlink" xfId="58" builtinId="9" hidden="1"/>
    <cellStyle name="Followed Hyperlink" xfId="60" builtinId="9" hidden="1"/>
    <cellStyle name="Followed Hyperlink" xfId="62" builtinId="9" hidden="1"/>
    <cellStyle name="Followed Hyperlink" xfId="66" builtinId="9" hidden="1"/>
    <cellStyle name="Followed Hyperlink" xfId="64" builtinId="9" hidden="1"/>
    <cellStyle name="Followed Hyperlink" xfId="56"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Hyperlink" xfId="55" builtinId="8" hidden="1"/>
    <cellStyle name="Hyperlink" xfId="57" builtinId="8" hidden="1"/>
    <cellStyle name="Hyperlink" xfId="59" builtinId="8" hidden="1"/>
    <cellStyle name="Hyperlink" xfId="63" builtinId="8" hidden="1"/>
    <cellStyle name="Hyperlink" xfId="65" builtinId="8" hidden="1"/>
    <cellStyle name="Hyperlink" xfId="68" builtinId="8" hidden="1"/>
    <cellStyle name="Hyperlink" xfId="72" builtinId="8" hidden="1"/>
    <cellStyle name="Hyperlink" xfId="74" builtinId="8" hidden="1"/>
    <cellStyle name="Hyperlink" xfId="76" builtinId="8" hidden="1"/>
    <cellStyle name="Hyperlink" xfId="80" builtinId="8" hidden="1"/>
    <cellStyle name="Hyperlink" xfId="78" builtinId="8" hidden="1"/>
    <cellStyle name="Hyperlink" xfId="70" builtinId="8" hidden="1"/>
    <cellStyle name="Hyperlink" xfId="61" builtinId="8" hidden="1"/>
    <cellStyle name="Hyperlink" xfId="53"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51" builtinId="8" hidden="1"/>
    <cellStyle name="Hyperlink" xfId="35"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5" builtinId="8" hidden="1"/>
    <cellStyle name="Hyperlink" xfId="7" builtinId="8" hidden="1"/>
    <cellStyle name="Hyperlink" xfId="9" builtinId="8" hidden="1"/>
    <cellStyle name="Hyperlink" xfId="3" builtinId="8" hidden="1"/>
    <cellStyle name="Hyperlink" xfId="1"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Invoer 2" xfId="474"/>
    <cellStyle name="Komma 2" xfId="50"/>
    <cellStyle name="Normaal 2" xfId="470"/>
    <cellStyle name="Normaal 3" xfId="811"/>
    <cellStyle name="Normal" xfId="0" builtinId="0"/>
    <cellStyle name="Normal 2" xfId="49"/>
    <cellStyle name="Notitie 2" xfId="471"/>
    <cellStyle name="Percent" xfId="139" builtinId="5"/>
    <cellStyle name="Percent 2" xfId="67"/>
    <cellStyle name="Procent 2" xfId="473"/>
    <cellStyle name="Standaard 2" xfId="479"/>
    <cellStyle name="Standaard 3" xfId="480"/>
    <cellStyle name="Uitvoer 2" xfId="472"/>
    <cellStyle name="Valuta 2" xfId="475"/>
    <cellStyle name="Valuta 3" xfId="1517"/>
  </cellStyles>
  <dxfs count="0"/>
  <tableStyles count="0" defaultTableStyle="TableStyleMedium9" defaultPivotStyle="PivotStyleMedium4"/>
  <colors>
    <mruColors>
      <color rgb="FFEFF8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nl-NL">
                <a:solidFill>
                  <a:schemeClr val="bg2">
                    <a:lumMod val="50000"/>
                  </a:schemeClr>
                </a:solidFill>
              </a:rPr>
              <a:t>Delta woonlast t.g.v.</a:t>
            </a:r>
            <a:r>
              <a:rPr lang="nl-NL" baseline="0">
                <a:solidFill>
                  <a:schemeClr val="bg2">
                    <a:lumMod val="50000"/>
                  </a:schemeClr>
                </a:solidFill>
              </a:rPr>
              <a:t> besparing gas</a:t>
            </a:r>
            <a:endParaRPr lang="nl-NL">
              <a:solidFill>
                <a:schemeClr val="bg2">
                  <a:lumMod val="50000"/>
                </a:schemeClr>
              </a:solidFill>
            </a:endParaRPr>
          </a:p>
        </c:rich>
      </c:tx>
      <c:overlay val="0"/>
    </c:title>
    <c:autoTitleDeleted val="0"/>
    <c:plotArea>
      <c:layout/>
      <c:scatterChart>
        <c:scatterStyle val="lineMarker"/>
        <c:varyColors val="0"/>
        <c:ser>
          <c:idx val="0"/>
          <c:order val="0"/>
          <c:tx>
            <c:strRef>
              <c:f>'Quick-scan'!$U$84</c:f>
              <c:strCache>
                <c:ptCount val="1"/>
                <c:pt idx="0">
                  <c:v>Delta woonlast</c:v>
                </c:pt>
              </c:strCache>
            </c:strRef>
          </c:tx>
          <c:spPr>
            <a:ln w="66675">
              <a:noFill/>
            </a:ln>
          </c:spPr>
          <c:yVal>
            <c:numRef>
              <c:f>'Quick-scan'!$U$85:$U$95</c:f>
              <c:numCache>
                <c:formatCode>_ "€"\ * #.##0_ ;_ "€"\ * \-#.##0_ ;_ "€"\ * "-"_ ;_ @_ </c:formatCode>
                <c:ptCount val="11"/>
                <c:pt idx="1">
                  <c:v>0.0</c:v>
                </c:pt>
                <c:pt idx="2">
                  <c:v>0.0</c:v>
                </c:pt>
                <c:pt idx="3">
                  <c:v>0.0</c:v>
                </c:pt>
                <c:pt idx="4">
                  <c:v>0.0</c:v>
                </c:pt>
                <c:pt idx="5">
                  <c:v>0.0</c:v>
                </c:pt>
                <c:pt idx="6">
                  <c:v>0.0</c:v>
                </c:pt>
                <c:pt idx="7">
                  <c:v>0.0</c:v>
                </c:pt>
                <c:pt idx="8">
                  <c:v>0.0</c:v>
                </c:pt>
                <c:pt idx="9">
                  <c:v>0.0</c:v>
                </c:pt>
                <c:pt idx="10">
                  <c:v>0.0</c:v>
                </c:pt>
              </c:numCache>
            </c:numRef>
          </c:yVal>
          <c:smooth val="0"/>
          <c:extLst xmlns:c16r2="http://schemas.microsoft.com/office/drawing/2015/06/chart">
            <c:ext xmlns:c16="http://schemas.microsoft.com/office/drawing/2014/chart" uri="{C3380CC4-5D6E-409C-BE32-E72D297353CC}">
              <c16:uniqueId val="{00000000-6F43-994D-8A61-FD4E07F3253E}"/>
            </c:ext>
          </c:extLst>
        </c:ser>
        <c:dLbls>
          <c:showLegendKey val="0"/>
          <c:showVal val="0"/>
          <c:showCatName val="0"/>
          <c:showSerName val="0"/>
          <c:showPercent val="0"/>
          <c:showBubbleSize val="0"/>
        </c:dLbls>
        <c:axId val="2111525688"/>
        <c:axId val="2111528712"/>
      </c:scatterChart>
      <c:valAx>
        <c:axId val="2111525688"/>
        <c:scaling>
          <c:orientation val="minMax"/>
        </c:scaling>
        <c:delete val="0"/>
        <c:axPos val="b"/>
        <c:majorTickMark val="out"/>
        <c:minorTickMark val="none"/>
        <c:tickLblPos val="nextTo"/>
        <c:crossAx val="2111528712"/>
        <c:crosses val="autoZero"/>
        <c:crossBetween val="midCat"/>
      </c:valAx>
      <c:valAx>
        <c:axId val="2111528712"/>
        <c:scaling>
          <c:orientation val="minMax"/>
        </c:scaling>
        <c:delete val="0"/>
        <c:axPos val="l"/>
        <c:majorGridlines/>
        <c:numFmt formatCode="General" sourceLinked="1"/>
        <c:majorTickMark val="out"/>
        <c:minorTickMark val="none"/>
        <c:tickLblPos val="nextTo"/>
        <c:txPr>
          <a:bodyPr/>
          <a:lstStyle/>
          <a:p>
            <a:pPr>
              <a:defRPr b="1">
                <a:solidFill>
                  <a:srgbClr val="948A54"/>
                </a:solidFill>
              </a:defRPr>
            </a:pPr>
            <a:endParaRPr lang="en-US"/>
          </a:p>
        </c:txPr>
        <c:crossAx val="2111525688"/>
        <c:crosses val="autoZero"/>
        <c:crossBetween val="midCat"/>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651932</xdr:colOff>
      <xdr:row>22</xdr:row>
      <xdr:rowOff>0</xdr:rowOff>
    </xdr:from>
    <xdr:to>
      <xdr:col>2</xdr:col>
      <xdr:colOff>80767</xdr:colOff>
      <xdr:row>23</xdr:row>
      <xdr:rowOff>50799</xdr:rowOff>
    </xdr:to>
    <xdr:pic>
      <xdr:nvPicPr>
        <xdr:cNvPr id="3" name="Afbeelding 2">
          <a:extLst>
            <a:ext uri="{FF2B5EF4-FFF2-40B4-BE49-F238E27FC236}">
              <a16:creationId xmlns:a16="http://schemas.microsoft.com/office/drawing/2014/main" xmlns="" id="{2D21744E-589D-4D41-9B80-B890B8796645}"/>
            </a:ext>
          </a:extLst>
        </xdr:cNvPr>
        <xdr:cNvPicPr>
          <a:picLocks noChangeAspect="1"/>
        </xdr:cNvPicPr>
      </xdr:nvPicPr>
      <xdr:blipFill>
        <a:blip xmlns:r="http://schemas.openxmlformats.org/officeDocument/2006/relationships" r:embed="rId1"/>
        <a:stretch>
          <a:fillRect/>
        </a:stretch>
      </xdr:blipFill>
      <xdr:spPr>
        <a:xfrm>
          <a:off x="651932" y="4470400"/>
          <a:ext cx="1088302" cy="253999"/>
        </a:xfrm>
        <a:prstGeom prst="rect">
          <a:avLst/>
        </a:prstGeom>
      </xdr:spPr>
    </xdr:pic>
    <xdr:clientData/>
  </xdr:twoCellAnchor>
  <xdr:twoCellAnchor editAs="oneCell">
    <xdr:from>
      <xdr:col>2</xdr:col>
      <xdr:colOff>279399</xdr:colOff>
      <xdr:row>21</xdr:row>
      <xdr:rowOff>59268</xdr:rowOff>
    </xdr:from>
    <xdr:to>
      <xdr:col>3</xdr:col>
      <xdr:colOff>135113</xdr:colOff>
      <xdr:row>23</xdr:row>
      <xdr:rowOff>118534</xdr:rowOff>
    </xdr:to>
    <xdr:pic>
      <xdr:nvPicPr>
        <xdr:cNvPr id="4" name="Afbeelding 3">
          <a:extLst>
            <a:ext uri="{FF2B5EF4-FFF2-40B4-BE49-F238E27FC236}">
              <a16:creationId xmlns:a16="http://schemas.microsoft.com/office/drawing/2014/main" xmlns="" id="{95B20ED2-E34B-2545-A996-ABE27B2840AC}"/>
            </a:ext>
          </a:extLst>
        </xdr:cNvPr>
        <xdr:cNvPicPr>
          <a:picLocks noChangeAspect="1"/>
        </xdr:cNvPicPr>
      </xdr:nvPicPr>
      <xdr:blipFill>
        <a:blip xmlns:r="http://schemas.openxmlformats.org/officeDocument/2006/relationships" r:embed="rId2"/>
        <a:stretch>
          <a:fillRect/>
        </a:stretch>
      </xdr:blipFill>
      <xdr:spPr>
        <a:xfrm>
          <a:off x="1938866" y="4326468"/>
          <a:ext cx="685447" cy="465666"/>
        </a:xfrm>
        <a:prstGeom prst="rect">
          <a:avLst/>
        </a:prstGeom>
      </xdr:spPr>
    </xdr:pic>
    <xdr:clientData/>
  </xdr:twoCellAnchor>
  <xdr:twoCellAnchor>
    <xdr:from>
      <xdr:col>1</xdr:col>
      <xdr:colOff>0</xdr:colOff>
      <xdr:row>1</xdr:row>
      <xdr:rowOff>0</xdr:rowOff>
    </xdr:from>
    <xdr:to>
      <xdr:col>9</xdr:col>
      <xdr:colOff>414910</xdr:colOff>
      <xdr:row>22</xdr:row>
      <xdr:rowOff>120786</xdr:rowOff>
    </xdr:to>
    <xdr:sp macro="" textlink="">
      <xdr:nvSpPr>
        <xdr:cNvPr id="6" name="Tekstvak 5">
          <a:extLst>
            <a:ext uri="{FF2B5EF4-FFF2-40B4-BE49-F238E27FC236}">
              <a16:creationId xmlns:a16="http://schemas.microsoft.com/office/drawing/2014/main" xmlns="" id="{AB290AFC-99F9-5044-A145-59A1FC9DFA51}"/>
            </a:ext>
          </a:extLst>
        </xdr:cNvPr>
        <xdr:cNvSpPr txBox="1"/>
      </xdr:nvSpPr>
      <xdr:spPr>
        <a:xfrm>
          <a:off x="829733" y="203200"/>
          <a:ext cx="7052777" cy="43879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DISCLAIMER</a:t>
          </a:r>
        </a:p>
        <a:p>
          <a:endParaRPr lang="nl-NL" sz="1100" b="0" i="0">
            <a:latin typeface="Calibri Light" panose="020F0302020204030204" pitchFamily="34" charset="0"/>
            <a:cs typeface="Calibri Light" panose="020F0302020204030204" pitchFamily="34" charset="0"/>
          </a:endParaRPr>
        </a:p>
        <a:p>
          <a:r>
            <a:rPr lang="nl-NL" sz="1100" b="0" i="0">
              <a:latin typeface="Calibri Light" panose="020F0302020204030204" pitchFamily="34" charset="0"/>
              <a:cs typeface="Calibri Light" panose="020F0302020204030204" pitchFamily="34" charset="0"/>
            </a:rPr>
            <a:t>Deze tool is ontwikkeld op basis van ervaringen die door Platform31 en Stroomversnelling zijn opgedaan bij het begeleiden van opdrachtgevers, specifiek VvE's, op weg naar een NoM-ready renovatie.</a:t>
          </a:r>
        </a:p>
        <a:p>
          <a:endParaRPr lang="nl-NL" sz="1100" b="0" i="0">
            <a:latin typeface="Calibri Light" panose="020F0302020204030204" pitchFamily="34" charset="0"/>
            <a:cs typeface="Calibri Light" panose="020F0302020204030204" pitchFamily="34" charset="0"/>
          </a:endParaRPr>
        </a:p>
        <a:p>
          <a:r>
            <a:rPr lang="nl-NL" sz="1100" b="0" i="0">
              <a:latin typeface="Calibri Light" panose="020F0302020204030204" pitchFamily="34" charset="0"/>
              <a:cs typeface="Calibri Light" panose="020F0302020204030204" pitchFamily="34" charset="0"/>
            </a:rPr>
            <a:t>De tool is primair bedoeld voor trainings- en inzicht doeleinden. Om een VvE goed te kunnen begeleiden en te kunnen ondersteunen bij het nemen van besluiten, is goed inzicht nodig. Deze tool helpt de procesbegeleider en adviseur bij het verkrijgen van algemeen inzicht in de werking van een VvE, maar ook specifiek voor een VvE als het gaat om de de geldstromen binnen de VvE en hoe deze worden beïnvloed door bepaalde keuzes.</a:t>
          </a:r>
        </a:p>
        <a:p>
          <a:r>
            <a:rPr lang="nl-NL" sz="1100" b="0" i="0">
              <a:latin typeface="Calibri Light" panose="020F0302020204030204" pitchFamily="34" charset="0"/>
              <a:cs typeface="Calibri Light" panose="020F0302020204030204" pitchFamily="34" charset="0"/>
            </a:rPr>
            <a:t/>
          </a:r>
          <a:br>
            <a:rPr lang="nl-NL" sz="1100" b="0" i="0">
              <a:latin typeface="Calibri Light" panose="020F0302020204030204" pitchFamily="34" charset="0"/>
              <a:cs typeface="Calibri Light" panose="020F0302020204030204" pitchFamily="34" charset="0"/>
            </a:rPr>
          </a:br>
          <a:r>
            <a:rPr lang="nl-NL" sz="1100" b="0" i="0">
              <a:latin typeface="Calibri Light" panose="020F0302020204030204" pitchFamily="34" charset="0"/>
              <a:cs typeface="Calibri Light" panose="020F0302020204030204" pitchFamily="34" charset="0"/>
            </a:rPr>
            <a:t>Bedenkt ten alle tijde dat de adviseur niet degene is die de financiering verstrekt noch de garanties op prestaties afgeeft! </a:t>
          </a:r>
        </a:p>
        <a:p>
          <a:endParaRPr lang="nl-NL" sz="1100" b="0" i="0">
            <a:latin typeface="Calibri Light" panose="020F0302020204030204" pitchFamily="34" charset="0"/>
            <a:cs typeface="Calibri Light" panose="020F0302020204030204" pitchFamily="34" charset="0"/>
          </a:endParaRPr>
        </a:p>
        <a:p>
          <a:r>
            <a:rPr lang="nl-NL" sz="1100" b="0" i="0">
              <a:latin typeface="Calibri Light" panose="020F0302020204030204" pitchFamily="34" charset="0"/>
              <a:cs typeface="Calibri Light" panose="020F0302020204030204" pitchFamily="34" charset="0"/>
            </a:rPr>
            <a:t>Mocht u opmerkingen op suggsties hebben over te tool, dan kunt deze melden bij Felix van Gemen (fvgemen@stroomversnelling.nl). </a:t>
          </a:r>
        </a:p>
        <a:p>
          <a:endParaRPr lang="nl-NL" sz="1100" b="0"/>
        </a:p>
        <a:p>
          <a:endParaRPr lang="nl-NL" sz="1100" b="1"/>
        </a:p>
        <a:p>
          <a:r>
            <a:rPr lang="nl-NL" sz="1100" b="1"/>
            <a:t>Stroomversnelling</a:t>
          </a:r>
        </a:p>
        <a:p>
          <a:endParaRPr lang="nl-NL" sz="1100" b="1"/>
        </a:p>
        <a:p>
          <a:r>
            <a:rPr lang="nl-NL" sz="1100" b="1"/>
            <a:t>15 mei 2018</a:t>
          </a:r>
        </a:p>
        <a:p>
          <a:r>
            <a:rPr lang="nl-NL" sz="1100" b="1"/>
            <a:t>Versie</a:t>
          </a:r>
          <a:r>
            <a:rPr lang="nl-NL" sz="1100" b="1" baseline="0"/>
            <a:t> 2.0</a:t>
          </a:r>
        </a:p>
        <a:p>
          <a:endParaRPr lang="nl-NL" sz="1100" b="1" baseline="0"/>
        </a:p>
        <a:p>
          <a:endParaRPr lang="nl-NL" sz="1100" b="1"/>
        </a:p>
        <a:p>
          <a:endParaRPr lang="nl-NL" sz="1100" baseline="0"/>
        </a:p>
        <a:p>
          <a:endParaRPr lang="nl-NL"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154940</xdr:colOff>
      <xdr:row>26</xdr:row>
      <xdr:rowOff>171450</xdr:rowOff>
    </xdr:from>
    <xdr:to>
      <xdr:col>12</xdr:col>
      <xdr:colOff>127000</xdr:colOff>
      <xdr:row>36</xdr:row>
      <xdr:rowOff>152400</xdr:rowOff>
    </xdr:to>
    <xdr:sp macro="" textlink="">
      <xdr:nvSpPr>
        <xdr:cNvPr id="3" name="Tekstvak 2">
          <a:extLst>
            <a:ext uri="{FF2B5EF4-FFF2-40B4-BE49-F238E27FC236}">
              <a16:creationId xmlns:a16="http://schemas.microsoft.com/office/drawing/2014/main" xmlns="" id="{00000000-0008-0000-0100-000003000000}"/>
            </a:ext>
          </a:extLst>
        </xdr:cNvPr>
        <xdr:cNvSpPr txBox="1"/>
      </xdr:nvSpPr>
      <xdr:spPr>
        <a:xfrm>
          <a:off x="4269740" y="5226050"/>
          <a:ext cx="5623560" cy="1885950"/>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a:latin typeface="Arial"/>
              <a:cs typeface="Arial"/>
            </a:rPr>
            <a:t>Toelichting</a:t>
          </a:r>
          <a:r>
            <a:rPr lang="nl-NL" sz="900" b="1" baseline="0">
              <a:latin typeface="Arial"/>
              <a:cs typeface="Arial"/>
            </a:rPr>
            <a:t> module 1, 2 en 3</a:t>
          </a:r>
          <a:endParaRPr lang="nl-NL" sz="900" b="1">
            <a:latin typeface="Arial"/>
            <a:cs typeface="Arial"/>
          </a:endParaRPr>
        </a:p>
        <a:p>
          <a:r>
            <a:rPr lang="nl-NL" sz="900">
              <a:latin typeface="Arial"/>
              <a:cs typeface="Arial"/>
            </a:rPr>
            <a:t>Met deze module kun je snel op hoofdlijnen een inschatting maken</a:t>
          </a:r>
          <a:r>
            <a:rPr lang="nl-NL" sz="900" baseline="0">
              <a:latin typeface="Arial"/>
              <a:cs typeface="Arial"/>
            </a:rPr>
            <a:t> van hoe financieringslasten zich verhouden tot de vrijkomende kasstroom. Dit is een ruwe indicator om de financiele haalbaarheid te toetsen en zegt vaak iets over het niveau van reservering voor onderhoud. Hieraan kunnen geen harde conclusies worden verbonden. Dat kan pas op basis van het uitgebreide onderzoek waarmee de gehele financiele geldstroom inzichtelijk is gemaakt.</a:t>
          </a:r>
        </a:p>
        <a:p>
          <a:endParaRPr lang="nl-NL" sz="900" baseline="0">
            <a:latin typeface="Arial"/>
            <a:cs typeface="Arial"/>
          </a:endParaRPr>
        </a:p>
        <a:p>
          <a:r>
            <a:rPr lang="nl-NL" sz="900" baseline="0">
              <a:latin typeface="Arial"/>
              <a:cs typeface="Arial"/>
            </a:rPr>
            <a:t>Je kunt deze quick-scan ook gebruiken om gevoel te krijgen bij de financiele implicaties van een eerste stap van een NoM-ready plan.</a:t>
          </a:r>
        </a:p>
        <a:p>
          <a:endParaRPr lang="nl-NL" sz="900" i="1" baseline="0">
            <a:latin typeface="Arial"/>
            <a:cs typeface="Arial"/>
          </a:endParaRPr>
        </a:p>
        <a:p>
          <a:r>
            <a:rPr lang="nl-NL" sz="900" i="1" baseline="0">
              <a:latin typeface="Arial"/>
              <a:cs typeface="Arial"/>
            </a:rPr>
            <a:t>Belangrijk aandachtspunt: wanneer investeringen vanuit het collectieve domein leiden tot besparingen in het individuele domein, kan het zijn dat woonlatsen </a:t>
          </a:r>
          <a:r>
            <a:rPr lang="nl-NL" sz="900" i="1" u="sng" baseline="0">
              <a:latin typeface="Arial"/>
              <a:cs typeface="Arial"/>
            </a:rPr>
            <a:t>gemiddeld</a:t>
          </a:r>
          <a:r>
            <a:rPr lang="nl-NL" sz="900" i="1" u="none" baseline="0">
              <a:latin typeface="Arial"/>
              <a:cs typeface="Arial"/>
            </a:rPr>
            <a:t> gelijk blijven, maar er (significante) verschillen kunnen ontstaan. Om hiervoor een gevoel te krijgen, kun je gebruik maken van module 8.</a:t>
          </a:r>
        </a:p>
      </xdr:txBody>
    </xdr:sp>
    <xdr:clientData/>
  </xdr:twoCellAnchor>
  <xdr:twoCellAnchor>
    <xdr:from>
      <xdr:col>14</xdr:col>
      <xdr:colOff>140970</xdr:colOff>
      <xdr:row>59</xdr:row>
      <xdr:rowOff>180340</xdr:rowOff>
    </xdr:from>
    <xdr:to>
      <xdr:col>20</xdr:col>
      <xdr:colOff>895350</xdr:colOff>
      <xdr:row>66</xdr:row>
      <xdr:rowOff>0</xdr:rowOff>
    </xdr:to>
    <xdr:sp macro="" textlink="">
      <xdr:nvSpPr>
        <xdr:cNvPr id="4" name="Tekstvak 3">
          <a:extLst>
            <a:ext uri="{FF2B5EF4-FFF2-40B4-BE49-F238E27FC236}">
              <a16:creationId xmlns:a16="http://schemas.microsoft.com/office/drawing/2014/main" xmlns="" id="{00000000-0008-0000-0100-000004000000}"/>
            </a:ext>
          </a:extLst>
        </xdr:cNvPr>
        <xdr:cNvSpPr txBox="1"/>
      </xdr:nvSpPr>
      <xdr:spPr>
        <a:xfrm>
          <a:off x="10491470" y="11140440"/>
          <a:ext cx="6901180" cy="1153160"/>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b="1">
              <a:solidFill>
                <a:schemeClr val="dk1"/>
              </a:solidFill>
              <a:latin typeface="Arial"/>
              <a:ea typeface="+mn-ea"/>
              <a:cs typeface="Arial"/>
            </a:rPr>
            <a:t>Toelichting module</a:t>
          </a:r>
          <a:r>
            <a:rPr lang="nl-NL" sz="900" b="1" baseline="0">
              <a:solidFill>
                <a:schemeClr val="dk1"/>
              </a:solidFill>
              <a:latin typeface="Arial"/>
              <a:ea typeface="+mn-ea"/>
              <a:cs typeface="Arial"/>
            </a:rPr>
            <a:t> 6</a:t>
          </a:r>
          <a:r>
            <a:rPr lang="nl-NL" sz="900">
              <a:solidFill>
                <a:schemeClr val="dk1"/>
              </a:solidFill>
              <a:latin typeface="Arial"/>
              <a:ea typeface="+mn-ea"/>
              <a:cs typeface="Arial"/>
            </a:rPr>
            <a:t/>
          </a:r>
          <a:br>
            <a:rPr lang="nl-NL" sz="900">
              <a:solidFill>
                <a:schemeClr val="dk1"/>
              </a:solidFill>
              <a:latin typeface="Arial"/>
              <a:ea typeface="+mn-ea"/>
              <a:cs typeface="Arial"/>
            </a:rPr>
          </a:br>
          <a:r>
            <a:rPr lang="nl-NL" sz="900">
              <a:solidFill>
                <a:schemeClr val="dk1"/>
              </a:solidFill>
              <a:latin typeface="Arial"/>
              <a:ea typeface="+mn-ea"/>
              <a:cs typeface="Arial"/>
            </a:rPr>
            <a:t>Met deze module kun je snel een indruk krijgen van de benodigde energie van een NoM gebouw. Let op: de E-tool is niet geschikt om nauwkeurige schattingen te maken van het aantal kWh_T t.a.v. ruimteverwarming. Het is hoe dan ook logisch om uit te gaan van de eisen zoals omschreven in NoM-keur. Het is aan de aanbieder om m.b.v. daarvoor bedoelde tools te komen tot een nauwkeurige inschatting van de diverse gebruikscomponenten, waaronder ruimteverwarming.</a:t>
          </a:r>
        </a:p>
        <a:p>
          <a:pPr marL="0" indent="0"/>
          <a:endParaRPr lang="nl-NL" sz="900">
            <a:solidFill>
              <a:schemeClr val="dk1"/>
            </a:solidFill>
            <a:latin typeface="Arial"/>
            <a:ea typeface="+mn-ea"/>
            <a:cs typeface="Arial"/>
          </a:endParaRPr>
        </a:p>
      </xdr:txBody>
    </xdr:sp>
    <xdr:clientData/>
  </xdr:twoCellAnchor>
  <xdr:twoCellAnchor>
    <xdr:from>
      <xdr:col>6</xdr:col>
      <xdr:colOff>452120</xdr:colOff>
      <xdr:row>59</xdr:row>
      <xdr:rowOff>179070</xdr:rowOff>
    </xdr:from>
    <xdr:to>
      <xdr:col>12</xdr:col>
      <xdr:colOff>45720</xdr:colOff>
      <xdr:row>65</xdr:row>
      <xdr:rowOff>189230</xdr:rowOff>
    </xdr:to>
    <xdr:sp macro="" textlink="">
      <xdr:nvSpPr>
        <xdr:cNvPr id="5" name="Tekstvak 4">
          <a:extLst>
            <a:ext uri="{FF2B5EF4-FFF2-40B4-BE49-F238E27FC236}">
              <a16:creationId xmlns:a16="http://schemas.microsoft.com/office/drawing/2014/main" xmlns="" id="{00000000-0008-0000-0100-000005000000}"/>
            </a:ext>
          </a:extLst>
        </xdr:cNvPr>
        <xdr:cNvSpPr txBox="1"/>
      </xdr:nvSpPr>
      <xdr:spPr>
        <a:xfrm>
          <a:off x="4566920" y="11139170"/>
          <a:ext cx="5245100" cy="1153160"/>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b="1">
              <a:solidFill>
                <a:schemeClr val="dk1"/>
              </a:solidFill>
              <a:latin typeface="Arial"/>
              <a:ea typeface="+mn-ea"/>
              <a:cs typeface="Arial"/>
            </a:rPr>
            <a:t>Toelichting module</a:t>
          </a:r>
          <a:r>
            <a:rPr lang="nl-NL" sz="900" b="1" baseline="0">
              <a:solidFill>
                <a:schemeClr val="dk1"/>
              </a:solidFill>
              <a:latin typeface="Arial"/>
              <a:ea typeface="+mn-ea"/>
              <a:cs typeface="Arial"/>
            </a:rPr>
            <a:t> 5</a:t>
          </a:r>
          <a:endParaRPr lang="nl-NL" sz="900" b="1">
            <a:solidFill>
              <a:schemeClr val="dk1"/>
            </a:solidFill>
            <a:latin typeface="Arial"/>
            <a:ea typeface="+mn-ea"/>
            <a:cs typeface="Arial"/>
          </a:endParaRPr>
        </a:p>
        <a:p>
          <a:pPr marL="0" indent="0"/>
          <a:r>
            <a:rPr lang="nl-NL" sz="900">
              <a:solidFill>
                <a:schemeClr val="dk1"/>
              </a:solidFill>
              <a:latin typeface="Arial"/>
              <a:ea typeface="+mn-ea"/>
              <a:cs typeface="Arial"/>
            </a:rPr>
            <a:t>Met deze modulen kun je een snelle</a:t>
          </a:r>
          <a:r>
            <a:rPr lang="nl-NL" sz="900" baseline="0">
              <a:solidFill>
                <a:schemeClr val="dk1"/>
              </a:solidFill>
              <a:latin typeface="Arial"/>
              <a:ea typeface="+mn-ea"/>
              <a:cs typeface="Arial"/>
            </a:rPr>
            <a:t> indruk krijgen van het opwek potentieel op basis van huidige techniek. Je kunt het ook gebruiken om een beeld te krijgen van wat voortschreidende techniek (hogere rendementen) kunnen betekenen in het kader van een NoM-ready plan.</a:t>
          </a:r>
        </a:p>
        <a:p>
          <a:pPr marL="0" indent="0"/>
          <a:r>
            <a:rPr lang="nl-NL" sz="900" baseline="0">
              <a:solidFill>
                <a:schemeClr val="dk1"/>
              </a:solidFill>
              <a:latin typeface="Arial"/>
              <a:ea typeface="+mn-ea"/>
              <a:cs typeface="Arial"/>
            </a:rPr>
            <a:t>De Nul op de Meter berekenig geeft inzicht in het halen van de 0 per saldo. Let op: dit is niet hetzelfde als Nul op de Rekening. De complexiteit van opwek bij VvE's is een onderwerp op zich wat in een vroeg stadium aandacht verdient om geen verkeerde verwachtingen te wekken.</a:t>
          </a:r>
          <a:endParaRPr lang="nl-NL" sz="900">
            <a:solidFill>
              <a:schemeClr val="dk1"/>
            </a:solidFill>
            <a:latin typeface="Arial"/>
            <a:ea typeface="+mn-ea"/>
            <a:cs typeface="Arial"/>
          </a:endParaRPr>
        </a:p>
      </xdr:txBody>
    </xdr:sp>
    <xdr:clientData/>
  </xdr:twoCellAnchor>
  <xdr:twoCellAnchor>
    <xdr:from>
      <xdr:col>14</xdr:col>
      <xdr:colOff>106498</xdr:colOff>
      <xdr:row>26</xdr:row>
      <xdr:rowOff>136072</xdr:rowOff>
    </xdr:from>
    <xdr:to>
      <xdr:col>20</xdr:col>
      <xdr:colOff>217715</xdr:colOff>
      <xdr:row>36</xdr:row>
      <xdr:rowOff>89626</xdr:rowOff>
    </xdr:to>
    <xdr:sp macro="" textlink="">
      <xdr:nvSpPr>
        <xdr:cNvPr id="7" name="Tekstvak 6">
          <a:extLst>
            <a:ext uri="{FF2B5EF4-FFF2-40B4-BE49-F238E27FC236}">
              <a16:creationId xmlns:a16="http://schemas.microsoft.com/office/drawing/2014/main" xmlns="" id="{00000000-0008-0000-0100-000007000000}"/>
            </a:ext>
          </a:extLst>
        </xdr:cNvPr>
        <xdr:cNvSpPr txBox="1"/>
      </xdr:nvSpPr>
      <xdr:spPr>
        <a:xfrm>
          <a:off x="10629355" y="5197929"/>
          <a:ext cx="6252574" cy="1858554"/>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b="1">
              <a:solidFill>
                <a:schemeClr val="dk1"/>
              </a:solidFill>
              <a:latin typeface="Arial"/>
              <a:ea typeface="+mn-ea"/>
              <a:cs typeface="Arial"/>
            </a:rPr>
            <a:t>Toelichting</a:t>
          </a:r>
          <a:r>
            <a:rPr lang="nl-NL" sz="900" b="1" baseline="0">
              <a:solidFill>
                <a:schemeClr val="dk1"/>
              </a:solidFill>
              <a:latin typeface="Arial"/>
              <a:ea typeface="+mn-ea"/>
              <a:cs typeface="Arial"/>
            </a:rPr>
            <a:t> module 4</a:t>
          </a:r>
          <a:endParaRPr lang="nl-NL" sz="900" b="1">
            <a:solidFill>
              <a:schemeClr val="dk1"/>
            </a:solidFill>
            <a:latin typeface="Arial"/>
            <a:ea typeface="+mn-ea"/>
            <a:cs typeface="Arial"/>
          </a:endParaRPr>
        </a:p>
        <a:p>
          <a:pPr marL="0" indent="0"/>
          <a:r>
            <a:rPr lang="nl-NL" sz="900">
              <a:solidFill>
                <a:schemeClr val="dk1"/>
              </a:solidFill>
              <a:latin typeface="Arial"/>
              <a:ea typeface="+mn-ea"/>
              <a:cs typeface="Arial"/>
            </a:rPr>
            <a:t>In een vroeg stadium is het moeilijk een uitspraak te doen over te verwachten kosten. Dit is van veel zaken afhankelijk. Het subsidie bedrag dient een schatting te zijn van wat STEP en SEEH gezamenlijk zouden kunnen opleveren per appartement. Je kunt hier ook € 0 invullen in het kader van een scenario-analyse. Scenario-analyses zijn in vroeg stadium aan te bevelen in het kader van goed verwachtingsmanagement.</a:t>
          </a:r>
        </a:p>
        <a:p>
          <a:pPr marL="0" indent="0"/>
          <a:endParaRPr lang="nl-NL" sz="900">
            <a:solidFill>
              <a:schemeClr val="dk1"/>
            </a:solidFill>
            <a:latin typeface="Arial"/>
            <a:ea typeface="+mn-ea"/>
            <a:cs typeface="Arial"/>
          </a:endParaRPr>
        </a:p>
        <a:p>
          <a:pPr marL="0" indent="0"/>
          <a:r>
            <a:rPr lang="nl-NL" sz="900">
              <a:solidFill>
                <a:schemeClr val="dk1"/>
              </a:solidFill>
              <a:latin typeface="Arial"/>
              <a:ea typeface="+mn-ea"/>
              <a:cs typeface="Arial"/>
            </a:rPr>
            <a:t>Daarom biedt deze module de mogelijkheid om (mede omwille van de gedachtenvorming) een min max aan te geven op de hoofdonderdelen binnen een NoM-ready aanpak voor VVE's. Zelf dien je handmatig het bedrag in te typen waarvoor je een scenario wilt doorrekenen.</a:t>
          </a:r>
        </a:p>
        <a:p>
          <a:pPr marL="0" indent="0"/>
          <a:endParaRPr lang="nl-NL" sz="900">
            <a:solidFill>
              <a:schemeClr val="dk1"/>
            </a:solidFill>
            <a:latin typeface="Arial"/>
            <a:ea typeface="+mn-ea"/>
            <a:cs typeface="Arial"/>
          </a:endParaRPr>
        </a:p>
        <a:p>
          <a:pPr marL="0" indent="0"/>
          <a:r>
            <a:rPr lang="nl-NL" sz="900" i="1">
              <a:solidFill>
                <a:schemeClr val="dk1"/>
              </a:solidFill>
              <a:latin typeface="Arial"/>
              <a:ea typeface="+mn-ea"/>
              <a:cs typeface="Arial"/>
            </a:rPr>
            <a:t>Let op: het is verleidelijk om ingezette</a:t>
          </a:r>
          <a:r>
            <a:rPr lang="nl-NL" sz="900" i="1" baseline="0">
              <a:solidFill>
                <a:schemeClr val="dk1"/>
              </a:solidFill>
              <a:latin typeface="Arial"/>
              <a:ea typeface="+mn-ea"/>
              <a:cs typeface="Arial"/>
            </a:rPr>
            <a:t> reserves mee te nemen. Echter gaat het bij de Quickscan om de gezondheid van de kasstromen. Dat beeld dient niet te oworden vertroebeld, al was het maar ten behoeve van goede benchmarking (module 9). Uiteraard dient dit bij verdere financiele doorrekeningen te worden meegenomen.</a:t>
          </a:r>
          <a:endParaRPr lang="nl-NL" sz="900" i="1">
            <a:solidFill>
              <a:schemeClr val="dk1"/>
            </a:solidFill>
            <a:latin typeface="Arial"/>
            <a:ea typeface="+mn-ea"/>
            <a:cs typeface="Arial"/>
          </a:endParaRPr>
        </a:p>
      </xdr:txBody>
    </xdr:sp>
    <xdr:clientData/>
  </xdr:twoCellAnchor>
  <xdr:twoCellAnchor>
    <xdr:from>
      <xdr:col>1</xdr:col>
      <xdr:colOff>5443</xdr:colOff>
      <xdr:row>70</xdr:row>
      <xdr:rowOff>17418</xdr:rowOff>
    </xdr:from>
    <xdr:to>
      <xdr:col>12</xdr:col>
      <xdr:colOff>18143</xdr:colOff>
      <xdr:row>78</xdr:row>
      <xdr:rowOff>9072</xdr:rowOff>
    </xdr:to>
    <xdr:sp macro="" textlink="">
      <xdr:nvSpPr>
        <xdr:cNvPr id="8" name="Tekstvak 7">
          <a:extLst>
            <a:ext uri="{FF2B5EF4-FFF2-40B4-BE49-F238E27FC236}">
              <a16:creationId xmlns:a16="http://schemas.microsoft.com/office/drawing/2014/main" xmlns="" id="{00000000-0008-0000-0100-000008000000}"/>
            </a:ext>
          </a:extLst>
        </xdr:cNvPr>
        <xdr:cNvSpPr txBox="1"/>
      </xdr:nvSpPr>
      <xdr:spPr>
        <a:xfrm>
          <a:off x="232229" y="13270775"/>
          <a:ext cx="9719128" cy="1515654"/>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b="1">
              <a:solidFill>
                <a:schemeClr val="dk1"/>
              </a:solidFill>
              <a:latin typeface="Arial"/>
              <a:ea typeface="+mn-ea"/>
              <a:cs typeface="Arial"/>
            </a:rPr>
            <a:t>Toelichting module</a:t>
          </a:r>
          <a:r>
            <a:rPr lang="nl-NL" sz="900" b="1" baseline="0">
              <a:solidFill>
                <a:schemeClr val="dk1"/>
              </a:solidFill>
              <a:latin typeface="Arial"/>
              <a:ea typeface="+mn-ea"/>
              <a:cs typeface="Arial"/>
            </a:rPr>
            <a:t> 7A</a:t>
          </a:r>
          <a:br>
            <a:rPr lang="nl-NL" sz="900" b="1" baseline="0">
              <a:solidFill>
                <a:schemeClr val="dk1"/>
              </a:solidFill>
              <a:latin typeface="Arial"/>
              <a:ea typeface="+mn-ea"/>
              <a:cs typeface="Arial"/>
            </a:rPr>
          </a:br>
          <a:r>
            <a:rPr lang="nl-NL" sz="900" b="0" baseline="0">
              <a:solidFill>
                <a:schemeClr val="dk1"/>
              </a:solidFill>
              <a:latin typeface="Arial"/>
              <a:ea typeface="+mn-ea"/>
              <a:cs typeface="Arial"/>
            </a:rPr>
            <a:t>Door een gebouw naar NOM te brengen kan een grote besparing op op groot onderhoud plaatsvinden. Vaak gaat een NOM renovatie gepaard met maatregelen in schil en installatie die ervoor zorgen dat het gebouw voor minimaal 30 jaar "vooruit kan" en goede prestaties levert. Om inzicht te krijgen in welk deel van het onderhoudsbudget van de bestaande situatie komt te vervallen, kun je hier voor alle onderhouds kosten aangeven welk % komt te vervallen. De resultante hiervan is inzicht in de vermeden onderhoudslasten en welk deel van het onderhoud onbeïnvloedt is door de renovatie. Dit wordt in dit model "Onderhoud_intern" genoemd.</a:t>
          </a:r>
        </a:p>
        <a:p>
          <a:pPr marL="0" indent="0"/>
          <a:r>
            <a:rPr lang="nl-NL" sz="900" b="0" i="1" baseline="0">
              <a:solidFill>
                <a:schemeClr val="dk1"/>
              </a:solidFill>
              <a:latin typeface="Arial"/>
              <a:ea typeface="+mn-ea"/>
              <a:cs typeface="Arial"/>
            </a:rPr>
            <a:t>Let op: het instandhouden van een nieuwe kwaliteit kost ook geld. Dit wordt vaak over het hoofd gezien. Deze kosten kun je invullen door uit te gaan van bedragen per appartement per jaar. Steeds vaker gaat NOM projecten gepaard met langdurige onderhoudsconstracten en ontstaan er steeds meer referenties voor prijsniveau's hiervan.</a:t>
          </a:r>
        </a:p>
        <a:p>
          <a:pPr marL="0" indent="0"/>
          <a:r>
            <a:rPr lang="nl-NL" sz="900" b="0" i="1" baseline="0">
              <a:solidFill>
                <a:schemeClr val="dk1"/>
              </a:solidFill>
              <a:latin typeface="Arial"/>
              <a:ea typeface="+mn-ea"/>
              <a:cs typeface="Arial"/>
            </a:rPr>
            <a:t>Let op: helaas is er geen standaard voor het begroten van onderhoudslasten. Vaak dien je daarvoor ook de jaarrekening te bekijken. Soms moet je daarbij ook arbitraire keuzes maken. Belangrijk is dat deze keuze (aanname) ook inzichtelijk wordt gemaakt door het bestuur. Ervaring leert dat de logica van het "vrijmaken van een kasstroom op onderhoud" aandacht nodig heeft in de begeleiding. Zeker wanneer een servicekostenniveau niet voldoende is! Mede daarom is benchmarking-data steeds belangrijker (zie module 9).</a:t>
          </a:r>
        </a:p>
      </xdr:txBody>
    </xdr:sp>
    <xdr:clientData/>
  </xdr:twoCellAnchor>
  <xdr:twoCellAnchor>
    <xdr:from>
      <xdr:col>6</xdr:col>
      <xdr:colOff>142240</xdr:colOff>
      <xdr:row>1</xdr:row>
      <xdr:rowOff>25400</xdr:rowOff>
    </xdr:from>
    <xdr:to>
      <xdr:col>11</xdr:col>
      <xdr:colOff>576580</xdr:colOff>
      <xdr:row>6</xdr:row>
      <xdr:rowOff>95250</xdr:rowOff>
    </xdr:to>
    <xdr:sp macro="" textlink="">
      <xdr:nvSpPr>
        <xdr:cNvPr id="23" name="Tekstvak 22">
          <a:extLst>
            <a:ext uri="{FF2B5EF4-FFF2-40B4-BE49-F238E27FC236}">
              <a16:creationId xmlns:a16="http://schemas.microsoft.com/office/drawing/2014/main" xmlns="" id="{00000000-0008-0000-0100-000017000000}"/>
            </a:ext>
          </a:extLst>
        </xdr:cNvPr>
        <xdr:cNvSpPr txBox="1"/>
      </xdr:nvSpPr>
      <xdr:spPr>
        <a:xfrm>
          <a:off x="4257040" y="215900"/>
          <a:ext cx="5133340" cy="1022350"/>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1">
              <a:latin typeface="Arial"/>
              <a:cs typeface="Arial"/>
            </a:rPr>
            <a:t>Tip:</a:t>
          </a:r>
          <a:r>
            <a:rPr lang="nl-NL" sz="900" b="0" i="1">
              <a:latin typeface="Arial"/>
              <a:cs typeface="Arial"/>
            </a:rPr>
            <a:t> er is helaas geen functie in Excel die "niet gevalideerde data" verbiedt in te voeren. Dit is dus op eigen verantwoordelijkheid. Ervaring leert</a:t>
          </a:r>
          <a:r>
            <a:rPr lang="nl-NL" sz="900" b="0" i="1" baseline="0">
              <a:latin typeface="Arial"/>
              <a:cs typeface="Arial"/>
            </a:rPr>
            <a:t> dat in de praktijk onzorgvuldig wordt opgesprongen met de juistheid van data terwijl dit van groot belang is wanneer je mede op basis van kwantitatieve output, besluitvorming wil laten plaatsvinden. Zorg daarom altijd voor het goed onderbouwen en archiveren van de uitgangspunten. Besteeds in het proces ook aandacht aan het feit dat de gehanteerde input waarden en uitgangspunten, ook door alle relevante stakeholders worden gedragen.</a:t>
          </a:r>
          <a:endParaRPr lang="nl-NL" sz="900" b="0" i="1" u="none" baseline="0">
            <a:latin typeface="Arial"/>
            <a:cs typeface="Arial"/>
          </a:endParaRPr>
        </a:p>
      </xdr:txBody>
    </xdr:sp>
    <xdr:clientData/>
  </xdr:twoCellAnchor>
  <xdr:twoCellAnchor>
    <xdr:from>
      <xdr:col>14</xdr:col>
      <xdr:colOff>76200</xdr:colOff>
      <xdr:row>70</xdr:row>
      <xdr:rowOff>31750</xdr:rowOff>
    </xdr:from>
    <xdr:to>
      <xdr:col>20</xdr:col>
      <xdr:colOff>908050</xdr:colOff>
      <xdr:row>82</xdr:row>
      <xdr:rowOff>99391</xdr:rowOff>
    </xdr:to>
    <xdr:sp macro="" textlink="">
      <xdr:nvSpPr>
        <xdr:cNvPr id="10" name="Tekstvak 9">
          <a:extLst>
            <a:ext uri="{FF2B5EF4-FFF2-40B4-BE49-F238E27FC236}">
              <a16:creationId xmlns:a16="http://schemas.microsoft.com/office/drawing/2014/main" xmlns="" id="{00000000-0008-0000-0100-00000A000000}"/>
            </a:ext>
          </a:extLst>
        </xdr:cNvPr>
        <xdr:cNvSpPr txBox="1"/>
      </xdr:nvSpPr>
      <xdr:spPr>
        <a:xfrm>
          <a:off x="10600635" y="13659402"/>
          <a:ext cx="6977545" cy="2386772"/>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b="1">
              <a:solidFill>
                <a:schemeClr val="dk1"/>
              </a:solidFill>
              <a:latin typeface="Arial"/>
              <a:ea typeface="+mn-ea"/>
              <a:cs typeface="Arial"/>
            </a:rPr>
            <a:t>Toelichting</a:t>
          </a:r>
          <a:r>
            <a:rPr lang="nl-NL" sz="900" b="1" baseline="0">
              <a:solidFill>
                <a:schemeClr val="dk1"/>
              </a:solidFill>
              <a:latin typeface="Arial"/>
              <a:ea typeface="+mn-ea"/>
              <a:cs typeface="Arial"/>
            </a:rPr>
            <a:t> module 8</a:t>
          </a:r>
          <a:br>
            <a:rPr lang="nl-NL" sz="900" b="1" baseline="0">
              <a:solidFill>
                <a:schemeClr val="dk1"/>
              </a:solidFill>
              <a:latin typeface="Arial"/>
              <a:ea typeface="+mn-ea"/>
              <a:cs typeface="Arial"/>
            </a:rPr>
          </a:br>
          <a:r>
            <a:rPr lang="nl-NL" sz="900" b="0" i="0" baseline="0">
              <a:solidFill>
                <a:schemeClr val="dk1"/>
              </a:solidFill>
              <a:latin typeface="Arial"/>
              <a:ea typeface="+mn-ea"/>
              <a:cs typeface="Arial"/>
            </a:rPr>
            <a:t>Wanneer investeringen vanuit het collectieve domein leiden tot besparingen in het individuele domein, kan het zijn dat woonlatsen gemiddeld gelijk blijven, maar er (significante) verschillen kunnen ontstaan. In een vroeg stadium is het prettig om inzicht te hebben want de orde grootte is. Vaak is al van een klein aantal appartementen de verbruiken bekend. Dat kan dan direct kwantitatieve input zijn voor een goede inhoudelijke discussie hoe ermee om te gaan.</a:t>
          </a:r>
        </a:p>
        <a:p>
          <a:pPr marL="0" indent="0"/>
          <a:r>
            <a:rPr lang="nl-NL" sz="900" b="0" i="1" baseline="0">
              <a:solidFill>
                <a:schemeClr val="dk1"/>
              </a:solidFill>
              <a:latin typeface="Arial"/>
              <a:ea typeface="+mn-ea"/>
              <a:cs typeface="Arial"/>
            </a:rPr>
            <a:t>Let op: er wordt hier alleen ingegaan om verschillen die t.g.v. energie kunnen ontstaan. Veel minder voorkomend is wanneer er (door splitsingsakte en grote verschillen in type appartement) verschillen in besparing op individueel onderhoud ontstaan).</a:t>
          </a:r>
        </a:p>
        <a:p>
          <a:pPr marL="0" indent="0"/>
          <a:r>
            <a:rPr lang="nl-NL" sz="900" b="0" i="1" baseline="0">
              <a:solidFill>
                <a:schemeClr val="dk1"/>
              </a:solidFill>
              <a:latin typeface="Arial"/>
              <a:ea typeface="+mn-ea"/>
              <a:cs typeface="Arial"/>
            </a:rPr>
            <a:t>Let op: in de onderstaande berekening wordt de verhoging van de servicekosten gelijk verdeeld over de ingevoerde verbruike per appartementen. Echter, bij de verdeling van de besparing op energie naar verhoging servicekosten, kun je ervoor kiezen om in de basis van breukdelen uit te gaan. De spreiding zal dan over het algemeen kleiner zijn. Maar ook dit is een besluit waar men zich in zal moeten vinden. Dan nog is daarmee de utidaging van individuele woonlatenverschillen door een investering vanuit het collectief niet veel minder klein geworden. Want: de correlatie tussen breukdelen en gasverbruik is er zeker, maar de spreiding van verbruik t.g.v. ligging appartement en stookgedrag laat in de praktijk zien dat er nog steeds forse woonlastenverschillen optreden (ook wanneer je de behoring van de servicekosten baseerd op breukdelen).</a:t>
          </a:r>
        </a:p>
        <a:p>
          <a:pPr marL="0" indent="0"/>
          <a:r>
            <a:rPr lang="nl-NL" sz="900" b="0" i="1" baseline="0">
              <a:solidFill>
                <a:schemeClr val="dk1"/>
              </a:solidFill>
              <a:latin typeface="Arial"/>
              <a:ea typeface="+mn-ea"/>
              <a:cs typeface="Arial"/>
            </a:rPr>
            <a:t>Let op: het onderstaande voorbeeld zoomt alleen in op verschillende die ontstaan ten aanzien van besparingen op de warmte vraag, en de verschillen die dit individueel met zich meebrengen. De optelsom van verschillen in opwek en benodigde warmte voor tapwater zorgen er voor dat veelal extremer uitvalt.</a:t>
          </a:r>
        </a:p>
        <a:p>
          <a:pPr marL="0" indent="0"/>
          <a:endParaRPr lang="nl-NL" sz="900" b="0" i="1" baseline="0">
            <a:solidFill>
              <a:schemeClr val="dk1"/>
            </a:solidFill>
            <a:latin typeface="Arial"/>
            <a:ea typeface="+mn-ea"/>
            <a:cs typeface="Arial"/>
          </a:endParaRPr>
        </a:p>
        <a:p>
          <a:pPr marL="0" indent="0"/>
          <a:endParaRPr lang="nl-NL" sz="900" b="0" i="1">
            <a:solidFill>
              <a:schemeClr val="dk1"/>
            </a:solidFill>
            <a:latin typeface="Arial"/>
            <a:ea typeface="+mn-ea"/>
            <a:cs typeface="Arial"/>
          </a:endParaRPr>
        </a:p>
      </xdr:txBody>
    </xdr:sp>
    <xdr:clientData/>
  </xdr:twoCellAnchor>
  <xdr:twoCellAnchor>
    <xdr:from>
      <xdr:col>13</xdr:col>
      <xdr:colOff>187305</xdr:colOff>
      <xdr:row>105</xdr:row>
      <xdr:rowOff>78270</xdr:rowOff>
    </xdr:from>
    <xdr:to>
      <xdr:col>18</xdr:col>
      <xdr:colOff>581005</xdr:colOff>
      <xdr:row>119</xdr:row>
      <xdr:rowOff>154470</xdr:rowOff>
    </xdr:to>
    <xdr:graphicFrame macro="">
      <xdr:nvGraphicFramePr>
        <xdr:cNvPr id="2" name="Grafiek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121</xdr:row>
      <xdr:rowOff>0</xdr:rowOff>
    </xdr:from>
    <xdr:to>
      <xdr:col>12</xdr:col>
      <xdr:colOff>12700</xdr:colOff>
      <xdr:row>123</xdr:row>
      <xdr:rowOff>154214</xdr:rowOff>
    </xdr:to>
    <xdr:sp macro="" textlink="">
      <xdr:nvSpPr>
        <xdr:cNvPr id="11" name="Tekstvak 10">
          <a:extLst>
            <a:ext uri="{FF2B5EF4-FFF2-40B4-BE49-F238E27FC236}">
              <a16:creationId xmlns:a16="http://schemas.microsoft.com/office/drawing/2014/main" xmlns="" id="{BB41C447-7AFB-1E4D-B914-72E91C4FF41C}"/>
            </a:ext>
          </a:extLst>
        </xdr:cNvPr>
        <xdr:cNvSpPr txBox="1"/>
      </xdr:nvSpPr>
      <xdr:spPr>
        <a:xfrm>
          <a:off x="226786" y="23159357"/>
          <a:ext cx="9719128" cy="535214"/>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b="1">
              <a:solidFill>
                <a:schemeClr val="dk1"/>
              </a:solidFill>
              <a:latin typeface="Arial"/>
              <a:ea typeface="+mn-ea"/>
              <a:cs typeface="Arial"/>
            </a:rPr>
            <a:t>Toelichting module</a:t>
          </a:r>
          <a:r>
            <a:rPr lang="nl-NL" sz="900" b="1" baseline="0">
              <a:solidFill>
                <a:schemeClr val="dk1"/>
              </a:solidFill>
              <a:latin typeface="Arial"/>
              <a:ea typeface="+mn-ea"/>
              <a:cs typeface="Arial"/>
            </a:rPr>
            <a:t> 7B</a:t>
          </a:r>
          <a:br>
            <a:rPr lang="nl-NL" sz="900" b="1" baseline="0">
              <a:solidFill>
                <a:schemeClr val="dk1"/>
              </a:solidFill>
              <a:latin typeface="Arial"/>
              <a:ea typeface="+mn-ea"/>
              <a:cs typeface="Arial"/>
            </a:rPr>
          </a:br>
          <a:r>
            <a:rPr lang="nl-NL" sz="900" b="0" i="0" baseline="0">
              <a:solidFill>
                <a:schemeClr val="dk1"/>
              </a:solidFill>
              <a:latin typeface="Arial"/>
              <a:ea typeface="+mn-ea"/>
              <a:cs typeface="Arial"/>
            </a:rPr>
            <a:t>Je kunt er ook voor keizen om een scenario door te rekenen op basis van een ESCO. Met een dergelijk model wordt de investeringssom gedrukt. In module 4 zouden dan bijvoorbeeld de kosten voor installaties komen te vervallen. Bij het opstellen van de demarcatie (module 9) kunnen deze dan separaat inzichtelijk worden gemaakt.</a:t>
          </a:r>
          <a:endParaRPr lang="nl-NL" sz="900" b="0" i="1" baseline="0">
            <a:solidFill>
              <a:schemeClr val="dk1"/>
            </a:solidFill>
            <a:latin typeface="Arial"/>
            <a:ea typeface="+mn-ea"/>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1339362</xdr:colOff>
      <xdr:row>9</xdr:row>
      <xdr:rowOff>156307</xdr:rowOff>
    </xdr:to>
    <xdr:sp macro="" textlink="">
      <xdr:nvSpPr>
        <xdr:cNvPr id="3" name="Tekstvak 2">
          <a:extLst>
            <a:ext uri="{FF2B5EF4-FFF2-40B4-BE49-F238E27FC236}">
              <a16:creationId xmlns:a16="http://schemas.microsoft.com/office/drawing/2014/main" xmlns="" id="{A829D610-6781-174B-9D0C-68F35730199E}"/>
            </a:ext>
          </a:extLst>
        </xdr:cNvPr>
        <xdr:cNvSpPr txBox="1"/>
      </xdr:nvSpPr>
      <xdr:spPr>
        <a:xfrm>
          <a:off x="830385" y="205154"/>
          <a:ext cx="9096131" cy="1797538"/>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b="1">
              <a:solidFill>
                <a:schemeClr val="dk1"/>
              </a:solidFill>
              <a:latin typeface="Arial"/>
              <a:ea typeface="+mn-ea"/>
              <a:cs typeface="Arial"/>
            </a:rPr>
            <a:t>Toelichting module</a:t>
          </a:r>
          <a:r>
            <a:rPr lang="nl-NL" sz="900" b="1" baseline="0">
              <a:solidFill>
                <a:schemeClr val="dk1"/>
              </a:solidFill>
              <a:latin typeface="Arial"/>
              <a:ea typeface="+mn-ea"/>
              <a:cs typeface="Arial"/>
            </a:rPr>
            <a:t> 9:</a:t>
          </a:r>
        </a:p>
        <a:p>
          <a:pPr marL="0" indent="0"/>
          <a:endParaRPr lang="nl-NL" sz="900">
            <a:solidFill>
              <a:schemeClr val="dk1"/>
            </a:solidFill>
            <a:latin typeface="Arial"/>
            <a:ea typeface="+mn-ea"/>
            <a:cs typeface="Arial"/>
          </a:endParaRPr>
        </a:p>
        <a:p>
          <a:pPr marL="0" indent="0"/>
          <a:r>
            <a:rPr lang="nl-NL" sz="900">
              <a:solidFill>
                <a:schemeClr val="dk1"/>
              </a:solidFill>
              <a:latin typeface="Arial"/>
              <a:ea typeface="+mn-ea"/>
              <a:cs typeface="Arial"/>
            </a:rPr>
            <a:t>Met deze module kun je voor de huidige en nieuwe (NOM) situatie de kosten weergeven op jaarbasis.</a:t>
          </a:r>
        </a:p>
        <a:p>
          <a:pPr marL="0" indent="0"/>
          <a:endParaRPr lang="nl-NL" sz="900">
            <a:solidFill>
              <a:schemeClr val="dk1"/>
            </a:solidFill>
            <a:latin typeface="Arial"/>
            <a:ea typeface="+mn-ea"/>
            <a:cs typeface="Arial"/>
          </a:endParaRPr>
        </a:p>
        <a:p>
          <a:pPr marL="0" indent="0"/>
          <a:r>
            <a:rPr lang="nl-NL" sz="900">
              <a:solidFill>
                <a:schemeClr val="dk1"/>
              </a:solidFill>
              <a:latin typeface="Arial"/>
              <a:ea typeface="+mn-ea"/>
              <a:cs typeface="Arial"/>
            </a:rPr>
            <a:t>Zoals</a:t>
          </a:r>
          <a:r>
            <a:rPr lang="nl-NL" sz="900" baseline="0">
              <a:solidFill>
                <a:schemeClr val="dk1"/>
              </a:solidFill>
              <a:latin typeface="Arial"/>
              <a:ea typeface="+mn-ea"/>
              <a:cs typeface="Arial"/>
            </a:rPr>
            <a:t> aangegeven bij module 7 wordt het belang van goede benchmark data steeds groter. De specifieke uitgangspunten van een VvE geven namelijk weinig zekerheid of het uiteindelijk plan wat er uitrolt ook wenselijk en financierbaar is. Daarom is het wenselijk als zo vroeg mogelijk een gevoel van richting te krijgen in hoeverre de gehele financiele huishouding van de VvE op orde is. Het kan bijvoorbeeld zijn dat de VvE voor algemeen beheer veel te veel of te weinig kosten maakt. In het eerste geval is dat "goed" nieuws: dan kan er een besparing worden gerealiseerd waardoor er feitelijk nog een nieuwe kasstroom vrijvalt die kan worden ingezet ten behoeve van gebouwverbetering. In het tweede geval kan het zijn dat een onterecht positief beeld ontstaat. (Niet voor niets zal bij de beoordeling van plannen door banken steeds meer uitgaan worden van benchmarkdata.)</a:t>
          </a:r>
        </a:p>
        <a:p>
          <a:pPr marL="0" indent="0"/>
          <a:endParaRPr lang="nl-NL" sz="900" baseline="0">
            <a:solidFill>
              <a:schemeClr val="dk1"/>
            </a:solidFill>
            <a:latin typeface="Arial"/>
            <a:ea typeface="+mn-ea"/>
            <a:cs typeface="Arial"/>
          </a:endParaRPr>
        </a:p>
        <a:p>
          <a:pPr marL="0" indent="0"/>
          <a:r>
            <a:rPr lang="nl-NL" sz="900" i="1" baseline="0">
              <a:solidFill>
                <a:schemeClr val="dk1"/>
              </a:solidFill>
              <a:latin typeface="Arial"/>
              <a:ea typeface="+mn-ea"/>
              <a:cs typeface="Arial"/>
            </a:rPr>
            <a:t>Tip: maark screenshots van belangrijke stukken uit MJOP, jaarrekening, begroting etc..Dat scheelt heel veel schermwisselingen. Daarmee zijn gelijk de bron data gearchiveerd. Vermeld dan bij het screenshot ook de titel en datum van het document waar de informatie uit afkomstig is.</a:t>
          </a:r>
        </a:p>
        <a:p>
          <a:pPr marL="0" indent="0"/>
          <a:endParaRPr lang="nl-NL" sz="900">
            <a:solidFill>
              <a:schemeClr val="dk1"/>
            </a:solidFill>
            <a:latin typeface="Arial"/>
            <a:ea typeface="+mn-ea"/>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xdr:colOff>
      <xdr:row>3</xdr:row>
      <xdr:rowOff>33020</xdr:rowOff>
    </xdr:from>
    <xdr:to>
      <xdr:col>11</xdr:col>
      <xdr:colOff>864870</xdr:colOff>
      <xdr:row>6</xdr:row>
      <xdr:rowOff>165100</xdr:rowOff>
    </xdr:to>
    <xdr:sp macro="" textlink="">
      <xdr:nvSpPr>
        <xdr:cNvPr id="2" name="Tekstvak 1">
          <a:extLst>
            <a:ext uri="{FF2B5EF4-FFF2-40B4-BE49-F238E27FC236}">
              <a16:creationId xmlns:a16="http://schemas.microsoft.com/office/drawing/2014/main" xmlns="" id="{00000000-0008-0000-0200-000002000000}"/>
            </a:ext>
          </a:extLst>
        </xdr:cNvPr>
        <xdr:cNvSpPr txBox="1"/>
      </xdr:nvSpPr>
      <xdr:spPr>
        <a:xfrm>
          <a:off x="10361930" y="23947120"/>
          <a:ext cx="9908540" cy="703580"/>
        </a:xfrm>
        <a:prstGeom prst="rect">
          <a:avLst/>
        </a:prstGeom>
        <a:solidFill>
          <a:srgbClr val="EFF8D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nl-NL" sz="900">
              <a:solidFill>
                <a:schemeClr val="dk1"/>
              </a:solidFill>
              <a:latin typeface="Arial"/>
              <a:ea typeface="+mn-ea"/>
              <a:cs typeface="Arial"/>
            </a:rPr>
            <a:t>Het goed documenten van uitgangspunten en aannames is van groot belang om er zeker van te zijn dat er met de juiste gegevens wordt gewerkt en om ook validatie van gegevens (4 of meer ogen principe) plaats te laten vinden. Tip: gebruik deze Excel ook om dit te documenteren. Tip in gebruik: gebruik "screenshots" om belangrijke stukken (e.g. MJOP, jaarbegroting, specificatie servicekosten, energierekeningen) gemakkelijk bij de hand te hebben en plaats deze onder de werkbladen. Je kunt die eenvoudig vergroten en verkleineren.</a:t>
          </a:r>
        </a:p>
      </xdr:txBody>
    </xdr:sp>
    <xdr:clientData/>
  </xdr:twoCellAnchor>
  <xdr:twoCellAnchor editAs="oneCell">
    <xdr:from>
      <xdr:col>19</xdr:col>
      <xdr:colOff>464984</xdr:colOff>
      <xdr:row>49</xdr:row>
      <xdr:rowOff>55051</xdr:rowOff>
    </xdr:from>
    <xdr:to>
      <xdr:col>20</xdr:col>
      <xdr:colOff>483829</xdr:colOff>
      <xdr:row>50</xdr:row>
      <xdr:rowOff>66113</xdr:rowOff>
    </xdr:to>
    <xdr:pic>
      <xdr:nvPicPr>
        <xdr:cNvPr id="11" name="Afbeelding 10">
          <a:extLst>
            <a:ext uri="{FF2B5EF4-FFF2-40B4-BE49-F238E27FC236}">
              <a16:creationId xmlns:a16="http://schemas.microsoft.com/office/drawing/2014/main" xmlns="" id="{FFFB133D-3F61-0242-BF41-CD0DECD05E7F}"/>
            </a:ext>
          </a:extLst>
        </xdr:cNvPr>
        <xdr:cNvPicPr>
          <a:picLocks noChangeAspect="1"/>
        </xdr:cNvPicPr>
      </xdr:nvPicPr>
      <xdr:blipFill>
        <a:blip xmlns:r="http://schemas.openxmlformats.org/officeDocument/2006/relationships" r:embed="rId1"/>
        <a:stretch>
          <a:fillRect/>
        </a:stretch>
      </xdr:blipFill>
      <xdr:spPr>
        <a:xfrm>
          <a:off x="16319500" y="10112632"/>
          <a:ext cx="838200" cy="215900"/>
        </a:xfrm>
        <a:prstGeom prst="rect">
          <a:avLst/>
        </a:prstGeom>
      </xdr:spPr>
    </xdr:pic>
    <xdr:clientData/>
  </xdr:twoCellAnchor>
  <xdr:twoCellAnchor editAs="oneCell">
    <xdr:from>
      <xdr:col>26</xdr:col>
      <xdr:colOff>711200</xdr:colOff>
      <xdr:row>49</xdr:row>
      <xdr:rowOff>9899</xdr:rowOff>
    </xdr:from>
    <xdr:to>
      <xdr:col>27</xdr:col>
      <xdr:colOff>730045</xdr:colOff>
      <xdr:row>50</xdr:row>
      <xdr:rowOff>20961</xdr:rowOff>
    </xdr:to>
    <xdr:pic>
      <xdr:nvPicPr>
        <xdr:cNvPr id="14" name="Afbeelding 13">
          <a:extLst>
            <a:ext uri="{FF2B5EF4-FFF2-40B4-BE49-F238E27FC236}">
              <a16:creationId xmlns:a16="http://schemas.microsoft.com/office/drawing/2014/main" xmlns="" id="{816B845B-906E-0E40-8945-BA59D96E310E}"/>
            </a:ext>
          </a:extLst>
        </xdr:cNvPr>
        <xdr:cNvPicPr>
          <a:picLocks noChangeAspect="1"/>
        </xdr:cNvPicPr>
      </xdr:nvPicPr>
      <xdr:blipFill>
        <a:blip xmlns:r="http://schemas.openxmlformats.org/officeDocument/2006/relationships" r:embed="rId1"/>
        <a:stretch>
          <a:fillRect/>
        </a:stretch>
      </xdr:blipFill>
      <xdr:spPr>
        <a:xfrm>
          <a:off x="22301200" y="10067480"/>
          <a:ext cx="838200" cy="215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lixvangemen/Dropbox/Stroomversnelling%20VvE's/1.%20Algemeen/Propositie%20ontwikkeling/Financieringsmodellen/Voorbeeld%20gebieden%20Energieneutraal/T5_GEN_Mka_08_Excel_model_Woonlastenmodel_Nieuwbou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UrbanVilla 80 m2"/>
      <sheetName val="Tussenwoning 120 m2"/>
      <sheetName val="Hoekwoning 120 m2"/>
      <sheetName val="Vrijstaand 170 m2"/>
      <sheetName val="Resultaten CH"/>
      <sheetName val="verbruik gesplitst"/>
      <sheetName val="Bouwkosten"/>
      <sheetName val="0. Bouwkosten database"/>
      <sheetName val="Energietarieven"/>
      <sheetName val="ZonPV"/>
      <sheetName val="Huishoudelijk"/>
      <sheetName val="HWtemp"/>
      <sheetName val="VStemp"/>
      <sheetName val="UVtemp"/>
    </sheetNames>
    <sheetDataSet>
      <sheetData sheetId="0">
        <row r="3">
          <cell r="B3">
            <v>200000</v>
          </cell>
        </row>
      </sheetData>
      <sheetData sheetId="1" refreshError="1"/>
      <sheetData sheetId="2">
        <row r="14">
          <cell r="K14" t="str">
            <v>EPC 0,6</v>
          </cell>
        </row>
      </sheetData>
      <sheetData sheetId="3" refreshError="1"/>
      <sheetData sheetId="4" refreshError="1"/>
      <sheetData sheetId="5">
        <row r="1">
          <cell r="G1" t="str">
            <v>epc 0,6 variant</v>
          </cell>
          <cell r="J1" t="str">
            <v>epc 0,4 variant</v>
          </cell>
          <cell r="M1" t="str">
            <v>epc 0,3 variant</v>
          </cell>
          <cell r="P1" t="str">
            <v>epc 0,0 variant</v>
          </cell>
          <cell r="S1" t="str">
            <v>XXL variant (energie neutraal)</v>
          </cell>
          <cell r="V1" t="str">
            <v>epc 0,0 variant met alleen PV ipv zonnecollector</v>
          </cell>
          <cell r="AB1" t="str">
            <v>epc 0,6 variant</v>
          </cell>
          <cell r="AE1" t="str">
            <v>epc 0,4 variant</v>
          </cell>
          <cell r="AH1" t="str">
            <v>epc 0,3 variant</v>
          </cell>
          <cell r="AK1" t="str">
            <v>epc 0,0 variant</v>
          </cell>
          <cell r="AM1" t="str">
            <v>XXL variant (energie neutraal)</v>
          </cell>
          <cell r="AR1" t="str">
            <v>epc 0,6 variant</v>
          </cell>
          <cell r="AU1" t="str">
            <v>epc 0,4 variant</v>
          </cell>
          <cell r="AX1" t="str">
            <v>epc 0,3 variant</v>
          </cell>
          <cell r="BA1" t="str">
            <v>epc 0,0 variant</v>
          </cell>
          <cell r="BC1" t="str">
            <v>XXL variant (energie neutraal)</v>
          </cell>
        </row>
        <row r="2">
          <cell r="D2" t="str">
            <v>UV_</v>
          </cell>
          <cell r="E2" t="str">
            <v>urban villa</v>
          </cell>
          <cell r="F2" t="str">
            <v>0,6-HR-s1</v>
          </cell>
          <cell r="G2" t="str">
            <v>0,6-WP-s1</v>
          </cell>
          <cell r="H2" t="str">
            <v>0,6-SV-s1</v>
          </cell>
          <cell r="I2" t="str">
            <v>0,4-HR-s1</v>
          </cell>
          <cell r="J2" t="str">
            <v>0,4-WP-s1</v>
          </cell>
          <cell r="K2" t="str">
            <v>0,4-SV-s1</v>
          </cell>
          <cell r="L2" t="str">
            <v>0,3-HR-s1</v>
          </cell>
          <cell r="M2" t="str">
            <v>0,3-WP-s1</v>
          </cell>
          <cell r="N2" t="str">
            <v>0,3-SV-s1</v>
          </cell>
          <cell r="O2" t="str">
            <v>0,0-HR-s1</v>
          </cell>
          <cell r="P2" t="str">
            <v>0,0-WP-s1</v>
          </cell>
          <cell r="Q2" t="str">
            <v>0,0-SV-s1</v>
          </cell>
          <cell r="R2" t="str">
            <v>0,0-HR-XXL</v>
          </cell>
          <cell r="S2" t="str">
            <v>0,0-WP-XXL</v>
          </cell>
          <cell r="T2" t="str">
            <v>0,0-SV-XXL</v>
          </cell>
          <cell r="V2" t="str">
            <v>0,6-HR-s2</v>
          </cell>
          <cell r="W2" t="str">
            <v>0,6-WP-s2</v>
          </cell>
          <cell r="X2" t="str">
            <v>0,6-SV-s2</v>
          </cell>
          <cell r="Y2" t="str">
            <v>0,4-WP-s2</v>
          </cell>
          <cell r="Z2" t="str">
            <v>urban villa</v>
          </cell>
          <cell r="AA2" t="str">
            <v>0,6-HR-s3</v>
          </cell>
          <cell r="AB2" t="str">
            <v>0,6-WP-s3</v>
          </cell>
          <cell r="AC2" t="str">
            <v>0,6-SV-s3</v>
          </cell>
          <cell r="AD2" t="str">
            <v>0,4-HR-s3</v>
          </cell>
          <cell r="AE2" t="str">
            <v>0,4-WP-s3</v>
          </cell>
          <cell r="AF2" t="str">
            <v>0,4-SV-s3</v>
          </cell>
          <cell r="AG2" t="str">
            <v>0,3-HR-s3</v>
          </cell>
          <cell r="AH2" t="str">
            <v>0,3-WP-s3</v>
          </cell>
          <cell r="AI2" t="str">
            <v>0,3-SV-s3</v>
          </cell>
          <cell r="AJ2" t="str">
            <v>0,0-HR-s3</v>
          </cell>
          <cell r="AK2" t="str">
            <v>0,0-WP-s3</v>
          </cell>
          <cell r="AL2" t="str">
            <v>0,0-SV-s3</v>
          </cell>
          <cell r="AM2" t="str">
            <v>0,0-HR-XXL</v>
          </cell>
          <cell r="AN2" t="str">
            <v>0,0-WP-XXL</v>
          </cell>
          <cell r="AO2" t="str">
            <v>0,0-SV-XXL</v>
          </cell>
          <cell r="AP2" t="str">
            <v>urban villa</v>
          </cell>
          <cell r="AQ2" t="str">
            <v>0,6-HR-s4</v>
          </cell>
          <cell r="AR2" t="str">
            <v>0,6-WP-s4</v>
          </cell>
          <cell r="AS2" t="str">
            <v>0,6-SV-s4</v>
          </cell>
          <cell r="AT2" t="str">
            <v>0,4-HR-s4</v>
          </cell>
          <cell r="AU2" t="str">
            <v>0,4-WP-s4</v>
          </cell>
          <cell r="AV2" t="str">
            <v>0,4-SV-s4</v>
          </cell>
          <cell r="AW2" t="str">
            <v>0,3-HR-s4</v>
          </cell>
          <cell r="AX2" t="str">
            <v>0,3-WP-s4</v>
          </cell>
          <cell r="AY2" t="str">
            <v>0,3-SV-s4</v>
          </cell>
          <cell r="AZ2" t="str">
            <v>0,0-HR-s4</v>
          </cell>
          <cell r="BA2" t="str">
            <v>0,0-WP-s4</v>
          </cell>
          <cell r="BB2" t="str">
            <v>0,0-SV-s4</v>
          </cell>
          <cell r="BC2" t="str">
            <v>0,0-HR-XXL</v>
          </cell>
          <cell r="BD2" t="str">
            <v>0,0-WP-XXL</v>
          </cell>
          <cell r="BE2" t="str">
            <v>0,0-SV-XXL</v>
          </cell>
        </row>
        <row r="3">
          <cell r="D3" t="str">
            <v>UV_</v>
          </cell>
          <cell r="E3" t="str">
            <v>Bouwkundig</v>
          </cell>
          <cell r="V3" t="str">
            <v>(0,0-HR-s2)</v>
          </cell>
          <cell r="W3" t="str">
            <v>(0,0-WP-s2a)</v>
          </cell>
          <cell r="X3" t="str">
            <v>(0,0-SV-s2)</v>
          </cell>
          <cell r="Y3" t="str">
            <v>(0,0-WP-s2b)</v>
          </cell>
          <cell r="Z3" t="str">
            <v>Bouwkundig</v>
          </cell>
          <cell r="AP3" t="str">
            <v>Bouwkundig</v>
          </cell>
        </row>
        <row r="4">
          <cell r="D4" t="str">
            <v>UV_</v>
          </cell>
          <cell r="E4" t="str">
            <v>Rc gevel/vloer/dak</v>
          </cell>
          <cell r="F4" t="str">
            <v>5/5/5</v>
          </cell>
          <cell r="G4" t="str">
            <v>3,5/4/4</v>
          </cell>
          <cell r="H4" t="str">
            <v>5/5/5</v>
          </cell>
          <cell r="I4" t="str">
            <v>5/5/5</v>
          </cell>
          <cell r="J4" t="str">
            <v>5/5/5</v>
          </cell>
          <cell r="K4" t="str">
            <v>5/5/5</v>
          </cell>
          <cell r="L4" t="str">
            <v>5/5/5</v>
          </cell>
          <cell r="M4" t="str">
            <v>5/5/5</v>
          </cell>
          <cell r="N4" t="str">
            <v>5/5/5</v>
          </cell>
          <cell r="O4" t="str">
            <v>5/5/5</v>
          </cell>
          <cell r="P4" t="str">
            <v>5/5/5</v>
          </cell>
          <cell r="Q4" t="str">
            <v>5/5/5</v>
          </cell>
          <cell r="V4" t="str">
            <v>5/5/5</v>
          </cell>
          <cell r="W4" t="str">
            <v>3,5/4/4</v>
          </cell>
          <cell r="X4" t="str">
            <v>5/5/5</v>
          </cell>
          <cell r="Y4" t="str">
            <v>5/5/5</v>
          </cell>
          <cell r="Z4" t="str">
            <v>Rc gevel/vloer/dak</v>
          </cell>
          <cell r="AA4" t="str">
            <v>10/6,5/10</v>
          </cell>
          <cell r="AB4" t="str">
            <v>10/6,5/10</v>
          </cell>
          <cell r="AC4" t="str">
            <v>10/6,5/10</v>
          </cell>
          <cell r="AD4" t="str">
            <v>10/6,5/10</v>
          </cell>
          <cell r="AE4" t="str">
            <v>10/6,5/10</v>
          </cell>
          <cell r="AF4" t="str">
            <v>10/6,5/10</v>
          </cell>
          <cell r="AG4" t="str">
            <v>10/6,5/10</v>
          </cell>
          <cell r="AH4" t="str">
            <v>10/6,5/10</v>
          </cell>
          <cell r="AI4" t="str">
            <v>10/6,5/10</v>
          </cell>
          <cell r="AJ4" t="str">
            <v>10/6,5/10</v>
          </cell>
          <cell r="AK4" t="str">
            <v>10/6,5/10</v>
          </cell>
          <cell r="AL4" t="str">
            <v>10/6,5/10</v>
          </cell>
          <cell r="AP4" t="str">
            <v>Rc gevel/vloer/dak</v>
          </cell>
          <cell r="AQ4" t="str">
            <v>5/5/5</v>
          </cell>
          <cell r="AR4" t="str">
            <v>3,5/4/4</v>
          </cell>
          <cell r="AS4" t="str">
            <v>5/5/5</v>
          </cell>
          <cell r="AT4" t="str">
            <v>5/5/5</v>
          </cell>
          <cell r="AU4" t="str">
            <v>5/5/5</v>
          </cell>
          <cell r="AV4" t="str">
            <v>5/5/5</v>
          </cell>
          <cell r="AW4" t="str">
            <v>5/5/5</v>
          </cell>
          <cell r="AX4" t="str">
            <v>5/5/5</v>
          </cell>
          <cell r="AY4" t="str">
            <v>5/5/5</v>
          </cell>
          <cell r="AZ4" t="str">
            <v>5/5/5</v>
          </cell>
          <cell r="BA4" t="str">
            <v>5/5/5</v>
          </cell>
          <cell r="BB4" t="str">
            <v>5/5/5</v>
          </cell>
        </row>
        <row r="5">
          <cell r="D5" t="str">
            <v>UV_</v>
          </cell>
          <cell r="E5" t="str">
            <v>Uraam</v>
          </cell>
          <cell r="F5">
            <v>1.4</v>
          </cell>
          <cell r="G5">
            <v>1.6</v>
          </cell>
          <cell r="H5">
            <v>1.4</v>
          </cell>
          <cell r="I5">
            <v>1.4</v>
          </cell>
          <cell r="J5">
            <v>1.4</v>
          </cell>
          <cell r="K5">
            <v>1.4</v>
          </cell>
          <cell r="L5">
            <v>1.4</v>
          </cell>
          <cell r="M5">
            <v>1.4</v>
          </cell>
          <cell r="N5">
            <v>1.4</v>
          </cell>
          <cell r="O5">
            <v>1.4</v>
          </cell>
          <cell r="P5">
            <v>1.4</v>
          </cell>
          <cell r="Q5">
            <v>1.4</v>
          </cell>
          <cell r="V5">
            <v>1.4</v>
          </cell>
          <cell r="W5">
            <v>1.6</v>
          </cell>
          <cell r="X5">
            <v>1.4</v>
          </cell>
          <cell r="Y5">
            <v>1.4</v>
          </cell>
          <cell r="Z5" t="str">
            <v>Uraam</v>
          </cell>
          <cell r="AA5">
            <v>0.8</v>
          </cell>
          <cell r="AB5">
            <v>0.8</v>
          </cell>
          <cell r="AC5">
            <v>0.8</v>
          </cell>
          <cell r="AD5">
            <v>0.8</v>
          </cell>
          <cell r="AE5">
            <v>0.8</v>
          </cell>
          <cell r="AF5">
            <v>0.8</v>
          </cell>
          <cell r="AG5">
            <v>0.8</v>
          </cell>
          <cell r="AH5">
            <v>0.8</v>
          </cell>
          <cell r="AI5">
            <v>0.8</v>
          </cell>
          <cell r="AJ5">
            <v>0.8</v>
          </cell>
          <cell r="AK5">
            <v>0.8</v>
          </cell>
          <cell r="AL5">
            <v>0.8</v>
          </cell>
          <cell r="AP5" t="str">
            <v>Uraam</v>
          </cell>
          <cell r="AQ5">
            <v>1.4</v>
          </cell>
          <cell r="AR5">
            <v>1.6</v>
          </cell>
          <cell r="AS5">
            <v>1.4</v>
          </cell>
          <cell r="AT5">
            <v>1.4</v>
          </cell>
          <cell r="AU5">
            <v>1.4</v>
          </cell>
          <cell r="AV5">
            <v>1.4</v>
          </cell>
          <cell r="AW5">
            <v>1.4</v>
          </cell>
          <cell r="AX5">
            <v>1.4</v>
          </cell>
          <cell r="AY5">
            <v>1.4</v>
          </cell>
          <cell r="AZ5">
            <v>1.4</v>
          </cell>
          <cell r="BA5">
            <v>1.4</v>
          </cell>
          <cell r="BB5">
            <v>1.4</v>
          </cell>
        </row>
        <row r="6">
          <cell r="D6" t="str">
            <v>UV_</v>
          </cell>
          <cell r="E6" t="str">
            <v>Qv10</v>
          </cell>
          <cell r="F6">
            <v>0.4</v>
          </cell>
          <cell r="G6">
            <v>0.4</v>
          </cell>
          <cell r="H6">
            <v>0.4</v>
          </cell>
          <cell r="I6">
            <v>0.4</v>
          </cell>
          <cell r="J6">
            <v>0.4</v>
          </cell>
          <cell r="K6">
            <v>0.4</v>
          </cell>
          <cell r="L6">
            <v>0.4</v>
          </cell>
          <cell r="M6">
            <v>0.4</v>
          </cell>
          <cell r="N6">
            <v>0.4</v>
          </cell>
          <cell r="O6">
            <v>0.4</v>
          </cell>
          <cell r="P6">
            <v>0.4</v>
          </cell>
          <cell r="Q6">
            <v>0.4</v>
          </cell>
          <cell r="V6">
            <v>0.4</v>
          </cell>
          <cell r="W6">
            <v>0.4</v>
          </cell>
          <cell r="X6">
            <v>0.4</v>
          </cell>
          <cell r="Y6">
            <v>0.4</v>
          </cell>
          <cell r="Z6" t="str">
            <v>Qv10</v>
          </cell>
          <cell r="AA6">
            <v>0.15</v>
          </cell>
          <cell r="AB6">
            <v>0.15</v>
          </cell>
          <cell r="AC6">
            <v>0.15</v>
          </cell>
          <cell r="AD6">
            <v>0.15</v>
          </cell>
          <cell r="AE6">
            <v>0.15</v>
          </cell>
          <cell r="AF6">
            <v>0.15</v>
          </cell>
          <cell r="AG6">
            <v>0.15</v>
          </cell>
          <cell r="AH6">
            <v>0.15</v>
          </cell>
          <cell r="AI6">
            <v>0.15</v>
          </cell>
          <cell r="AJ6">
            <v>0.15</v>
          </cell>
          <cell r="AK6">
            <v>0.15</v>
          </cell>
          <cell r="AL6">
            <v>0.15</v>
          </cell>
          <cell r="AP6" t="str">
            <v>Qv10</v>
          </cell>
          <cell r="AQ6">
            <v>0.4</v>
          </cell>
          <cell r="AR6">
            <v>0.4</v>
          </cell>
          <cell r="AS6">
            <v>0.4</v>
          </cell>
          <cell r="AT6">
            <v>0.4</v>
          </cell>
          <cell r="AU6">
            <v>0.4</v>
          </cell>
          <cell r="AV6">
            <v>0.4</v>
          </cell>
          <cell r="AW6">
            <v>0.4</v>
          </cell>
          <cell r="AX6">
            <v>0.4</v>
          </cell>
          <cell r="AY6">
            <v>0.4</v>
          </cell>
          <cell r="AZ6">
            <v>0.4</v>
          </cell>
          <cell r="BA6">
            <v>0.4</v>
          </cell>
          <cell r="BB6">
            <v>0.4</v>
          </cell>
        </row>
        <row r="7">
          <cell r="D7" t="str">
            <v>UV_</v>
          </cell>
          <cell r="E7" t="str">
            <v>Installatietechnisch</v>
          </cell>
          <cell r="Z7" t="str">
            <v>Installatietechnisch</v>
          </cell>
          <cell r="AP7" t="str">
            <v>Installatietechnisch</v>
          </cell>
        </row>
        <row r="8">
          <cell r="D8" t="str">
            <v>UV_</v>
          </cell>
          <cell r="E8" t="str">
            <v>Warmte opwekker</v>
          </cell>
          <cell r="F8" t="str">
            <v>HRE28/24</v>
          </cell>
          <cell r="G8" t="str">
            <v>WPU5</v>
          </cell>
          <cell r="H8" t="str">
            <v>SV</v>
          </cell>
          <cell r="I8" t="str">
            <v>HRE28/24</v>
          </cell>
          <cell r="J8" t="str">
            <v>WPU5</v>
          </cell>
          <cell r="K8" t="str">
            <v>SV</v>
          </cell>
          <cell r="L8" t="str">
            <v>HRE28/24</v>
          </cell>
          <cell r="M8" t="str">
            <v>WPU5</v>
          </cell>
          <cell r="N8" t="str">
            <v>SV</v>
          </cell>
          <cell r="O8" t="str">
            <v>HRE28/24</v>
          </cell>
          <cell r="P8" t="str">
            <v>WPU5</v>
          </cell>
          <cell r="Q8" t="str">
            <v>SV</v>
          </cell>
          <cell r="V8" t="str">
            <v>HRE28/24</v>
          </cell>
          <cell r="W8" t="str">
            <v>WPU5</v>
          </cell>
          <cell r="X8" t="str">
            <v>SV</v>
          </cell>
          <cell r="Y8" t="str">
            <v>WPU5</v>
          </cell>
          <cell r="Z8" t="str">
            <v>Warmte opwekker</v>
          </cell>
          <cell r="AA8" t="str">
            <v>HRE28/24</v>
          </cell>
          <cell r="AB8" t="str">
            <v>WPU5</v>
          </cell>
          <cell r="AC8" t="str">
            <v>SV</v>
          </cell>
          <cell r="AD8" t="str">
            <v>HRE28/24</v>
          </cell>
          <cell r="AE8" t="str">
            <v>WPU5</v>
          </cell>
          <cell r="AF8" t="str">
            <v>SV</v>
          </cell>
          <cell r="AG8" t="str">
            <v>HRE28/24</v>
          </cell>
          <cell r="AH8" t="str">
            <v>WPU5</v>
          </cell>
          <cell r="AI8" t="str">
            <v>SV</v>
          </cell>
          <cell r="AJ8" t="str">
            <v>HRE28/24</v>
          </cell>
          <cell r="AK8" t="str">
            <v>WPU5</v>
          </cell>
          <cell r="AL8" t="str">
            <v>SV</v>
          </cell>
          <cell r="AP8" t="str">
            <v>Warmte opwekker</v>
          </cell>
          <cell r="AQ8" t="str">
            <v>HRE28/24</v>
          </cell>
          <cell r="AR8" t="str">
            <v>WPU5</v>
          </cell>
          <cell r="AS8" t="str">
            <v>SV</v>
          </cell>
          <cell r="AT8" t="str">
            <v>HRE28/24</v>
          </cell>
          <cell r="AU8" t="str">
            <v>WPU5</v>
          </cell>
          <cell r="AV8" t="str">
            <v>SV</v>
          </cell>
          <cell r="AW8" t="str">
            <v>HRE28/24</v>
          </cell>
          <cell r="AX8" t="str">
            <v>WPU5</v>
          </cell>
          <cell r="AY8" t="str">
            <v>SV</v>
          </cell>
          <cell r="AZ8" t="str">
            <v>HRE28/24</v>
          </cell>
          <cell r="BA8" t="str">
            <v>WPU5</v>
          </cell>
          <cell r="BB8" t="str">
            <v>SV</v>
          </cell>
        </row>
        <row r="9">
          <cell r="D9" t="str">
            <v>UV_</v>
          </cell>
          <cell r="E9" t="str">
            <v>Ventilatie</v>
          </cell>
          <cell r="F9" t="str">
            <v>CO2 ease</v>
          </cell>
          <cell r="G9" t="str">
            <v>ZR</v>
          </cell>
          <cell r="H9" t="str">
            <v>CO2 ease</v>
          </cell>
          <cell r="I9" t="str">
            <v>CO2 ease</v>
          </cell>
          <cell r="J9" t="str">
            <v>CO2 ease</v>
          </cell>
          <cell r="K9" t="str">
            <v>CO2 ease</v>
          </cell>
          <cell r="L9" t="str">
            <v>CO2 ease</v>
          </cell>
          <cell r="M9" t="str">
            <v>CO2 ease</v>
          </cell>
          <cell r="N9" t="str">
            <v>CO2 ease</v>
          </cell>
          <cell r="O9" t="str">
            <v>CO2 ease</v>
          </cell>
          <cell r="P9" t="str">
            <v>CO2 ease</v>
          </cell>
          <cell r="Q9" t="str">
            <v>CO2 ease</v>
          </cell>
          <cell r="V9" t="str">
            <v>CO2 ease</v>
          </cell>
          <cell r="W9" t="str">
            <v>ZR</v>
          </cell>
          <cell r="X9" t="str">
            <v>CO2 ease</v>
          </cell>
          <cell r="Y9" t="str">
            <v>CO2 ease</v>
          </cell>
          <cell r="Z9" t="str">
            <v>Ventilatie</v>
          </cell>
          <cell r="AA9" t="str">
            <v>WTW</v>
          </cell>
          <cell r="AB9" t="str">
            <v>WTW</v>
          </cell>
          <cell r="AC9" t="str">
            <v>WTW</v>
          </cell>
          <cell r="AD9" t="str">
            <v>WTW</v>
          </cell>
          <cell r="AE9" t="str">
            <v>WTW</v>
          </cell>
          <cell r="AF9" t="str">
            <v>WTW</v>
          </cell>
          <cell r="AG9" t="str">
            <v>WTW</v>
          </cell>
          <cell r="AH9" t="str">
            <v>WTW</v>
          </cell>
          <cell r="AI9" t="str">
            <v>WTW</v>
          </cell>
          <cell r="AJ9" t="str">
            <v>WTW</v>
          </cell>
          <cell r="AK9" t="str">
            <v>WTW</v>
          </cell>
          <cell r="AL9" t="str">
            <v>WTW</v>
          </cell>
          <cell r="AP9" t="str">
            <v>Ventilatie</v>
          </cell>
          <cell r="AQ9" t="str">
            <v>CO2 ease</v>
          </cell>
          <cell r="AR9" t="str">
            <v>ZR</v>
          </cell>
          <cell r="AS9" t="str">
            <v>CO2 ease</v>
          </cell>
          <cell r="AT9" t="str">
            <v>CO2 ease</v>
          </cell>
          <cell r="AU9" t="str">
            <v>CO2 ease</v>
          </cell>
          <cell r="AV9" t="str">
            <v>CO2 ease</v>
          </cell>
          <cell r="AW9" t="str">
            <v>CO2 ease</v>
          </cell>
          <cell r="AX9" t="str">
            <v>CO2 ease</v>
          </cell>
          <cell r="AY9" t="str">
            <v>CO2 ease</v>
          </cell>
          <cell r="AZ9" t="str">
            <v>CO2 ease</v>
          </cell>
          <cell r="BA9" t="str">
            <v>CO2 ease</v>
          </cell>
          <cell r="BB9" t="str">
            <v>CO2 ease</v>
          </cell>
        </row>
        <row r="10">
          <cell r="D10" t="str">
            <v>UV_</v>
          </cell>
          <cell r="E10" t="str">
            <v>Zonnecollector (m2) Z 45º</v>
          </cell>
          <cell r="F10" t="str">
            <v>-</v>
          </cell>
          <cell r="G10" t="str">
            <v>-</v>
          </cell>
          <cell r="H10" t="str">
            <v>-</v>
          </cell>
          <cell r="I10" t="str">
            <v>180 m2</v>
          </cell>
          <cell r="J10" t="str">
            <v>90 m2</v>
          </cell>
          <cell r="K10" t="str">
            <v>180 m2</v>
          </cell>
          <cell r="L10" t="str">
            <v>180 m2</v>
          </cell>
          <cell r="M10" t="str">
            <v>180 m2</v>
          </cell>
          <cell r="N10" t="str">
            <v>180 m2</v>
          </cell>
          <cell r="O10" t="str">
            <v>180 m2</v>
          </cell>
          <cell r="P10" t="str">
            <v>180 m2</v>
          </cell>
          <cell r="Q10" t="str">
            <v>180 m2</v>
          </cell>
          <cell r="V10" t="str">
            <v>-</v>
          </cell>
          <cell r="W10" t="str">
            <v>-</v>
          </cell>
          <cell r="X10" t="str">
            <v>-</v>
          </cell>
          <cell r="Y10" t="str">
            <v>90 m2</v>
          </cell>
          <cell r="Z10" t="str">
            <v>Zonnecollector (m2) Z 45º</v>
          </cell>
          <cell r="AA10" t="str">
            <v>-</v>
          </cell>
          <cell r="AB10" t="str">
            <v>-</v>
          </cell>
          <cell r="AC10" t="str">
            <v>-</v>
          </cell>
          <cell r="AD10" t="str">
            <v>50,4 m2</v>
          </cell>
          <cell r="AE10" t="str">
            <v>50,4 m2</v>
          </cell>
          <cell r="AF10" t="str">
            <v>50,4 m2</v>
          </cell>
          <cell r="AG10" t="str">
            <v>50,4 m2</v>
          </cell>
          <cell r="AH10" t="str">
            <v>50,4 m2</v>
          </cell>
          <cell r="AI10" t="str">
            <v>50,4 m2</v>
          </cell>
          <cell r="AJ10" t="str">
            <v>50,4 m2</v>
          </cell>
          <cell r="AK10" t="str">
            <v>50,4 m2</v>
          </cell>
          <cell r="AL10" t="str">
            <v>50,4 m2</v>
          </cell>
          <cell r="AP10" t="str">
            <v>Zonnecollector (m2) Z 45º</v>
          </cell>
          <cell r="AQ10" t="str">
            <v>-</v>
          </cell>
          <cell r="AR10" t="str">
            <v>-</v>
          </cell>
          <cell r="AS10" t="str">
            <v>-</v>
          </cell>
          <cell r="AT10" t="str">
            <v>50,4 m2</v>
          </cell>
          <cell r="AU10" t="str">
            <v>50,4 m2</v>
          </cell>
          <cell r="AV10" t="str">
            <v>50,4 m2</v>
          </cell>
          <cell r="AW10" t="str">
            <v>50,4 m2</v>
          </cell>
          <cell r="AX10" t="str">
            <v>50,4 m2</v>
          </cell>
          <cell r="AY10" t="str">
            <v>50,4 m2</v>
          </cell>
          <cell r="AZ10" t="str">
            <v>50,4 m2</v>
          </cell>
          <cell r="BA10" t="str">
            <v>50,4 m2</v>
          </cell>
          <cell r="BB10" t="str">
            <v>50,4 m2</v>
          </cell>
        </row>
        <row r="11">
          <cell r="D11" t="str">
            <v>UV_</v>
          </cell>
          <cell r="E11" t="str">
            <v>PV (m2) Z 45º</v>
          </cell>
          <cell r="F11" t="str">
            <v>-</v>
          </cell>
          <cell r="G11" t="str">
            <v>-</v>
          </cell>
          <cell r="H11" t="str">
            <v>-</v>
          </cell>
          <cell r="I11" t="str">
            <v>-</v>
          </cell>
          <cell r="J11" t="str">
            <v>-</v>
          </cell>
          <cell r="K11" t="str">
            <v>34 m2 PV</v>
          </cell>
          <cell r="L11" t="str">
            <v>100 m2 PV</v>
          </cell>
          <cell r="M11" t="str">
            <v>89 m2 PV</v>
          </cell>
          <cell r="N11" t="str">
            <v>136 m2 PV</v>
          </cell>
          <cell r="O11" t="str">
            <v>407 m2 PV</v>
          </cell>
          <cell r="P11" t="str">
            <v>396 m2 PV</v>
          </cell>
          <cell r="Q11" t="str">
            <v>443 m2 PV</v>
          </cell>
          <cell r="V11" t="str">
            <v>596 m2 PV</v>
          </cell>
          <cell r="W11" t="str">
            <v>569 m2 PV</v>
          </cell>
          <cell r="X11" t="str">
            <v>577 m2 PV</v>
          </cell>
          <cell r="Y11" t="str">
            <v>396 m2 PV</v>
          </cell>
          <cell r="Z11" t="str">
            <v>PV (m2) Z 45º</v>
          </cell>
          <cell r="AA11" t="str">
            <v>-</v>
          </cell>
          <cell r="AB11" t="str">
            <v>-</v>
          </cell>
          <cell r="AC11" t="str">
            <v>-</v>
          </cell>
          <cell r="AD11" t="str">
            <v>32 m2 PV</v>
          </cell>
          <cell r="AE11" t="str">
            <v>53 m2 PV</v>
          </cell>
          <cell r="AF11" t="str">
            <v>28 m2 PV</v>
          </cell>
          <cell r="AG11" t="str">
            <v>134 m2 PV</v>
          </cell>
          <cell r="AH11" t="str">
            <v>156 m2 PV</v>
          </cell>
          <cell r="AI11" t="str">
            <v>131 m2 PV</v>
          </cell>
          <cell r="AJ11" t="str">
            <v>441 m2 PV</v>
          </cell>
          <cell r="AK11" t="str">
            <v>462 m2 PV</v>
          </cell>
          <cell r="AL11" t="str">
            <v>437 m2 PV</v>
          </cell>
          <cell r="AP11" t="str">
            <v>PV (m2) Z 45º</v>
          </cell>
          <cell r="AQ11" t="str">
            <v>-</v>
          </cell>
          <cell r="AR11" t="str">
            <v>-</v>
          </cell>
          <cell r="AS11" t="str">
            <v>-</v>
          </cell>
          <cell r="AT11" t="str">
            <v>97 m2 PV</v>
          </cell>
          <cell r="AU11" t="str">
            <v>46 m2 PV</v>
          </cell>
          <cell r="AV11" t="str">
            <v>93 m2 PV</v>
          </cell>
          <cell r="AW11" t="str">
            <v>199 m2 PV</v>
          </cell>
          <cell r="AX11" t="str">
            <v>148 m2 PV</v>
          </cell>
          <cell r="AY11" t="str">
            <v>196 m2 PV</v>
          </cell>
          <cell r="AZ11" t="str">
            <v>506 m2 PV</v>
          </cell>
          <cell r="BA11" t="str">
            <v>455 m2 PV</v>
          </cell>
          <cell r="BB11" t="str">
            <v>502 m2 PV</v>
          </cell>
        </row>
        <row r="12">
          <cell r="D12" t="str">
            <v>UV_</v>
          </cell>
          <cell r="E12" t="str">
            <v>Vrije koeling</v>
          </cell>
          <cell r="F12" t="str">
            <v>n.v.t.</v>
          </cell>
          <cell r="G12" t="str">
            <v>ja</v>
          </cell>
          <cell r="H12" t="str">
            <v>n.v.t.</v>
          </cell>
          <cell r="I12" t="str">
            <v>n.v.t.</v>
          </cell>
          <cell r="J12" t="str">
            <v>ja</v>
          </cell>
          <cell r="K12" t="str">
            <v>n.v.t.</v>
          </cell>
          <cell r="L12" t="str">
            <v>n.v.t.</v>
          </cell>
          <cell r="M12" t="str">
            <v>ja</v>
          </cell>
          <cell r="N12" t="str">
            <v>n.v.t.</v>
          </cell>
          <cell r="O12" t="str">
            <v>n.v.t.</v>
          </cell>
          <cell r="P12" t="str">
            <v>ja</v>
          </cell>
          <cell r="Q12" t="str">
            <v>n.v.t.</v>
          </cell>
          <cell r="V12" t="str">
            <v>n.v.t.</v>
          </cell>
          <cell r="W12" t="str">
            <v>ja</v>
          </cell>
          <cell r="X12" t="str">
            <v>n.v.t.</v>
          </cell>
          <cell r="Y12" t="str">
            <v>ja</v>
          </cell>
          <cell r="Z12" t="str">
            <v>Vrije koeling</v>
          </cell>
          <cell r="AA12" t="str">
            <v>n.v.t.</v>
          </cell>
          <cell r="AB12" t="str">
            <v>ja</v>
          </cell>
          <cell r="AC12" t="str">
            <v>n.v.t.</v>
          </cell>
          <cell r="AD12" t="str">
            <v>n.v.t.</v>
          </cell>
          <cell r="AE12" t="str">
            <v>ja</v>
          </cell>
          <cell r="AF12" t="str">
            <v>n.v.t.</v>
          </cell>
          <cell r="AG12" t="str">
            <v>n.v.t.</v>
          </cell>
          <cell r="AH12" t="str">
            <v>ja</v>
          </cell>
          <cell r="AI12" t="str">
            <v>n.v.t.</v>
          </cell>
          <cell r="AJ12" t="str">
            <v>n.v.t.</v>
          </cell>
          <cell r="AK12" t="str">
            <v>ja</v>
          </cell>
          <cell r="AL12" t="str">
            <v>n.v.t.</v>
          </cell>
          <cell r="AP12" t="str">
            <v>Vrije koeling</v>
          </cell>
          <cell r="AQ12" t="str">
            <v>n.v.t.</v>
          </cell>
          <cell r="AR12" t="str">
            <v>ja</v>
          </cell>
          <cell r="AS12" t="str">
            <v>n.v.t.</v>
          </cell>
          <cell r="AT12" t="str">
            <v>n.v.t.</v>
          </cell>
          <cell r="AU12" t="str">
            <v>ja</v>
          </cell>
          <cell r="AV12" t="str">
            <v>n.v.t.</v>
          </cell>
          <cell r="AW12" t="str">
            <v>n.v.t.</v>
          </cell>
          <cell r="AX12" t="str">
            <v>ja</v>
          </cell>
          <cell r="AY12" t="str">
            <v>n.v.t.</v>
          </cell>
          <cell r="AZ12" t="str">
            <v>n.v.t.</v>
          </cell>
          <cell r="BA12" t="str">
            <v>ja</v>
          </cell>
          <cell r="BB12" t="str">
            <v>n.v.t.</v>
          </cell>
        </row>
        <row r="13">
          <cell r="D13" t="str">
            <v>UV_EPC</v>
          </cell>
          <cell r="E13" t="str">
            <v>EPC score</v>
          </cell>
          <cell r="F13">
            <v>0.59</v>
          </cell>
          <cell r="G13">
            <v>0.56000000000000005</v>
          </cell>
          <cell r="H13">
            <v>0.56999999999999995</v>
          </cell>
          <cell r="I13">
            <v>0.4</v>
          </cell>
          <cell r="J13">
            <v>0.39</v>
          </cell>
          <cell r="K13">
            <v>0.4</v>
          </cell>
          <cell r="L13">
            <v>0.3</v>
          </cell>
          <cell r="M13">
            <v>0.3</v>
          </cell>
          <cell r="N13">
            <v>0.3</v>
          </cell>
          <cell r="O13">
            <v>0</v>
          </cell>
          <cell r="P13">
            <v>0</v>
          </cell>
          <cell r="Q13">
            <v>0</v>
          </cell>
          <cell r="S13" t="str">
            <v>m2 extra PV voor Energieneutaal</v>
          </cell>
          <cell r="V13">
            <v>0</v>
          </cell>
          <cell r="W13">
            <v>0</v>
          </cell>
          <cell r="X13">
            <v>0</v>
          </cell>
          <cell r="Y13">
            <v>0</v>
          </cell>
          <cell r="Z13" t="str">
            <v>EPC score</v>
          </cell>
          <cell r="AA13">
            <v>0.51</v>
          </cell>
          <cell r="AB13">
            <v>0.46</v>
          </cell>
          <cell r="AC13">
            <v>0.51</v>
          </cell>
          <cell r="AD13">
            <v>0.4</v>
          </cell>
          <cell r="AE13">
            <v>0.4</v>
          </cell>
          <cell r="AF13">
            <v>0.4</v>
          </cell>
          <cell r="AG13">
            <v>0.3</v>
          </cell>
          <cell r="AH13">
            <v>0.3</v>
          </cell>
          <cell r="AI13">
            <v>0.3</v>
          </cell>
          <cell r="AJ13">
            <v>0</v>
          </cell>
          <cell r="AK13">
            <v>0</v>
          </cell>
          <cell r="AL13">
            <v>0</v>
          </cell>
          <cell r="AN13" t="str">
            <v>m2 extra PV voor Energieneutaal</v>
          </cell>
          <cell r="AP13" t="str">
            <v>EPC score</v>
          </cell>
          <cell r="AQ13">
            <v>0.59</v>
          </cell>
          <cell r="AR13">
            <v>0.56000000000000005</v>
          </cell>
          <cell r="AS13">
            <v>0.56999999999999995</v>
          </cell>
          <cell r="AT13">
            <v>0.4</v>
          </cell>
          <cell r="AU13">
            <v>0.4</v>
          </cell>
          <cell r="AV13">
            <v>0.4</v>
          </cell>
          <cell r="AW13">
            <v>0.3</v>
          </cell>
          <cell r="AX13">
            <v>0.3</v>
          </cell>
          <cell r="AY13">
            <v>0.3</v>
          </cell>
          <cell r="AZ13">
            <v>0</v>
          </cell>
          <cell r="BA13">
            <v>0</v>
          </cell>
          <cell r="BB13">
            <v>0</v>
          </cell>
          <cell r="BD13" t="str">
            <v>m2 extra PV voor Energieneutaal</v>
          </cell>
        </row>
        <row r="14">
          <cell r="D14" t="str">
            <v>UV_</v>
          </cell>
          <cell r="E14" t="str">
            <v>Energieverbruik en kosten</v>
          </cell>
          <cell r="Q14" t="str">
            <v>m2 PV--&gt;</v>
          </cell>
          <cell r="R14">
            <v>17.634792488936728</v>
          </cell>
          <cell r="S14">
            <v>9.2465016146393957</v>
          </cell>
          <cell r="T14">
            <v>12.482956584140652</v>
          </cell>
          <cell r="AL14" t="str">
            <v>m2 PV--&gt;</v>
          </cell>
          <cell r="AM14">
            <v>13.983973208946299</v>
          </cell>
          <cell r="AN14">
            <v>6.2970936490850367</v>
          </cell>
          <cell r="AO14">
            <v>11.282143284296135</v>
          </cell>
          <cell r="BB14" t="str">
            <v>m2 PV--&gt;</v>
          </cell>
          <cell r="BC14">
            <v>12.489474943188613</v>
          </cell>
          <cell r="BD14">
            <v>6.1248654467168988</v>
          </cell>
          <cell r="BE14">
            <v>9.339791890922136</v>
          </cell>
        </row>
        <row r="15">
          <cell r="D15" t="str">
            <v>UV_gaslaag</v>
          </cell>
          <cell r="E15" t="str">
            <v>gasverbruik</v>
          </cell>
          <cell r="F15">
            <v>263</v>
          </cell>
          <cell r="G15">
            <v>0</v>
          </cell>
          <cell r="H15">
            <v>0</v>
          </cell>
          <cell r="I15">
            <v>194</v>
          </cell>
          <cell r="J15">
            <v>0</v>
          </cell>
          <cell r="K15">
            <v>0</v>
          </cell>
          <cell r="L15">
            <v>194</v>
          </cell>
          <cell r="M15">
            <v>0</v>
          </cell>
          <cell r="N15">
            <v>0</v>
          </cell>
          <cell r="O15">
            <v>194</v>
          </cell>
          <cell r="P15">
            <v>0</v>
          </cell>
          <cell r="Q15">
            <v>0</v>
          </cell>
          <cell r="R15">
            <v>194</v>
          </cell>
          <cell r="S15">
            <v>0</v>
          </cell>
          <cell r="T15">
            <v>0</v>
          </cell>
          <cell r="V15">
            <v>263</v>
          </cell>
          <cell r="W15">
            <v>0</v>
          </cell>
          <cell r="X15">
            <v>0</v>
          </cell>
          <cell r="Y15">
            <v>0</v>
          </cell>
          <cell r="Z15" t="str">
            <v>gasverbruik</v>
          </cell>
          <cell r="AA15">
            <v>228</v>
          </cell>
          <cell r="AB15">
            <v>0</v>
          </cell>
          <cell r="AC15">
            <v>0</v>
          </cell>
          <cell r="AD15">
            <v>160</v>
          </cell>
          <cell r="AE15">
            <v>0</v>
          </cell>
          <cell r="AF15">
            <v>0</v>
          </cell>
          <cell r="AG15">
            <v>160</v>
          </cell>
          <cell r="AH15">
            <v>0</v>
          </cell>
          <cell r="AI15">
            <v>0</v>
          </cell>
          <cell r="AJ15">
            <v>160</v>
          </cell>
          <cell r="AK15">
            <v>0</v>
          </cell>
          <cell r="AL15">
            <v>0</v>
          </cell>
          <cell r="AM15">
            <v>160</v>
          </cell>
          <cell r="AN15">
            <v>0</v>
          </cell>
          <cell r="AO15">
            <v>0</v>
          </cell>
          <cell r="AP15" t="str">
            <v>gasverbruik</v>
          </cell>
          <cell r="AQ15">
            <v>263</v>
          </cell>
          <cell r="AR15">
            <v>0</v>
          </cell>
          <cell r="AS15">
            <v>0</v>
          </cell>
          <cell r="AT15">
            <v>194</v>
          </cell>
          <cell r="AU15">
            <v>0</v>
          </cell>
          <cell r="AV15">
            <v>0</v>
          </cell>
          <cell r="AW15">
            <v>194</v>
          </cell>
          <cell r="AX15">
            <v>0</v>
          </cell>
          <cell r="AY15">
            <v>0</v>
          </cell>
          <cell r="AZ15">
            <v>194</v>
          </cell>
          <cell r="BA15">
            <v>0</v>
          </cell>
          <cell r="BB15">
            <v>0</v>
          </cell>
          <cell r="BC15">
            <v>194</v>
          </cell>
          <cell r="BD15">
            <v>0</v>
          </cell>
          <cell r="BE15">
            <v>0</v>
          </cell>
        </row>
        <row r="16">
          <cell r="D16" t="str">
            <v>UV_elektralaag</v>
          </cell>
          <cell r="E16" t="str">
            <v>Elektraverbruik</v>
          </cell>
          <cell r="F16">
            <v>1666</v>
          </cell>
          <cell r="G16">
            <v>3221</v>
          </cell>
          <cell r="H16">
            <v>2083</v>
          </cell>
          <cell r="I16">
            <v>1663</v>
          </cell>
          <cell r="J16">
            <v>2728</v>
          </cell>
          <cell r="K16">
            <v>1924</v>
          </cell>
          <cell r="L16">
            <v>1188</v>
          </cell>
          <cell r="M16">
            <v>2305</v>
          </cell>
          <cell r="N16">
            <v>1437</v>
          </cell>
          <cell r="O16">
            <v>-257</v>
          </cell>
          <cell r="P16">
            <v>859</v>
          </cell>
          <cell r="Q16">
            <v>-7</v>
          </cell>
          <cell r="R16">
            <v>-1895.2722222222221</v>
          </cell>
          <cell r="S16">
            <v>0</v>
          </cell>
          <cell r="T16">
            <v>-1166.6666666666667</v>
          </cell>
          <cell r="V16">
            <v>-1161</v>
          </cell>
          <cell r="W16">
            <v>521</v>
          </cell>
          <cell r="X16">
            <v>-309</v>
          </cell>
          <cell r="Y16">
            <v>849</v>
          </cell>
          <cell r="Z16" t="str">
            <v>Elektraverbruik</v>
          </cell>
          <cell r="AA16">
            <v>1829</v>
          </cell>
          <cell r="AB16">
            <v>3033</v>
          </cell>
          <cell r="AC16">
            <v>2260</v>
          </cell>
          <cell r="AD16">
            <v>1677</v>
          </cell>
          <cell r="AE16">
            <v>2525</v>
          </cell>
          <cell r="AF16">
            <v>2127</v>
          </cell>
          <cell r="AG16">
            <v>1193</v>
          </cell>
          <cell r="AH16">
            <v>2036</v>
          </cell>
          <cell r="AI16">
            <v>1638</v>
          </cell>
          <cell r="AJ16">
            <v>-264</v>
          </cell>
          <cell r="AK16">
            <v>585</v>
          </cell>
          <cell r="AL16">
            <v>187</v>
          </cell>
          <cell r="AM16">
            <v>-1563.1111111111113</v>
          </cell>
          <cell r="AN16">
            <v>0</v>
          </cell>
          <cell r="AO16">
            <v>-861.11111111111109</v>
          </cell>
          <cell r="AP16" t="str">
            <v>Elektraverbruik</v>
          </cell>
          <cell r="AQ16">
            <v>1666</v>
          </cell>
          <cell r="AR16">
            <v>3221</v>
          </cell>
          <cell r="AS16">
            <v>2083</v>
          </cell>
          <cell r="AT16">
            <v>1205</v>
          </cell>
          <cell r="AU16">
            <v>2511</v>
          </cell>
          <cell r="AV16">
            <v>1644</v>
          </cell>
          <cell r="AW16">
            <v>727</v>
          </cell>
          <cell r="AX16">
            <v>2029</v>
          </cell>
          <cell r="AY16">
            <v>1153</v>
          </cell>
          <cell r="AZ16">
            <v>-735</v>
          </cell>
          <cell r="BA16">
            <v>569</v>
          </cell>
          <cell r="BB16">
            <v>-299</v>
          </cell>
          <cell r="BC16">
            <v>-1895.2722222222221</v>
          </cell>
          <cell r="BD16">
            <v>0</v>
          </cell>
          <cell r="BE16">
            <v>-1166.6666666666665</v>
          </cell>
        </row>
        <row r="17">
          <cell r="D17" t="str">
            <v>UV_warmtelaag</v>
          </cell>
          <cell r="E17" t="str">
            <v>Warmteverbruik</v>
          </cell>
          <cell r="F17">
            <v>0</v>
          </cell>
          <cell r="G17">
            <v>0</v>
          </cell>
          <cell r="H17">
            <v>6.3</v>
          </cell>
          <cell r="I17">
            <v>0</v>
          </cell>
          <cell r="J17">
            <v>0</v>
          </cell>
          <cell r="K17">
            <v>4.2</v>
          </cell>
          <cell r="L17">
            <v>0</v>
          </cell>
          <cell r="M17">
            <v>0</v>
          </cell>
          <cell r="N17">
            <v>4.2</v>
          </cell>
          <cell r="O17">
            <v>0</v>
          </cell>
          <cell r="P17">
            <v>0</v>
          </cell>
          <cell r="Q17">
            <v>4.2</v>
          </cell>
          <cell r="R17">
            <v>0</v>
          </cell>
          <cell r="S17">
            <v>0</v>
          </cell>
          <cell r="T17">
            <v>4.2</v>
          </cell>
          <cell r="V17">
            <v>0</v>
          </cell>
          <cell r="W17">
            <v>0</v>
          </cell>
          <cell r="X17">
            <v>6.3</v>
          </cell>
          <cell r="Y17">
            <v>0</v>
          </cell>
          <cell r="Z17" t="str">
            <v>Warmteverbruik</v>
          </cell>
          <cell r="AA17">
            <v>0</v>
          </cell>
          <cell r="AB17">
            <v>0</v>
          </cell>
          <cell r="AC17">
            <v>5.0999999999999996</v>
          </cell>
          <cell r="AD17">
            <v>0</v>
          </cell>
          <cell r="AE17">
            <v>0</v>
          </cell>
          <cell r="AF17">
            <v>3.1</v>
          </cell>
          <cell r="AG17">
            <v>0</v>
          </cell>
          <cell r="AH17">
            <v>0</v>
          </cell>
          <cell r="AI17">
            <v>3.1</v>
          </cell>
          <cell r="AJ17">
            <v>0</v>
          </cell>
          <cell r="AK17">
            <v>0</v>
          </cell>
          <cell r="AL17">
            <v>3.1</v>
          </cell>
          <cell r="AM17">
            <v>0</v>
          </cell>
          <cell r="AN17">
            <v>0</v>
          </cell>
          <cell r="AO17">
            <v>3.1</v>
          </cell>
          <cell r="AP17" t="str">
            <v>Warmteverbruik</v>
          </cell>
          <cell r="AQ17">
            <v>0</v>
          </cell>
          <cell r="AR17">
            <v>0</v>
          </cell>
          <cell r="AS17">
            <v>6.3</v>
          </cell>
          <cell r="AT17">
            <v>0</v>
          </cell>
          <cell r="AU17">
            <v>0</v>
          </cell>
          <cell r="AV17">
            <v>4.2</v>
          </cell>
          <cell r="AW17">
            <v>0</v>
          </cell>
          <cell r="AX17">
            <v>0</v>
          </cell>
          <cell r="AY17">
            <v>4.2</v>
          </cell>
          <cell r="AZ17">
            <v>0</v>
          </cell>
          <cell r="BA17">
            <v>0</v>
          </cell>
          <cell r="BB17">
            <v>4.2</v>
          </cell>
          <cell r="BC17">
            <v>0</v>
          </cell>
          <cell r="BD17">
            <v>0</v>
          </cell>
          <cell r="BE17">
            <v>4.2</v>
          </cell>
        </row>
        <row r="18">
          <cell r="D18" t="str">
            <v>UV_jaarnotalaag</v>
          </cell>
          <cell r="E18" t="str">
            <v>Jaarnota energie laag</v>
          </cell>
          <cell r="F18">
            <v>944</v>
          </cell>
          <cell r="G18">
            <v>976</v>
          </cell>
          <cell r="H18">
            <v>1247</v>
          </cell>
          <cell r="I18">
            <v>900</v>
          </cell>
          <cell r="J18">
            <v>868</v>
          </cell>
          <cell r="K18">
            <v>1164</v>
          </cell>
          <cell r="L18">
            <v>795</v>
          </cell>
          <cell r="M18">
            <v>775</v>
          </cell>
          <cell r="N18">
            <v>1056</v>
          </cell>
          <cell r="O18">
            <v>477</v>
          </cell>
          <cell r="P18">
            <v>457</v>
          </cell>
          <cell r="Q18">
            <v>739</v>
          </cell>
          <cell r="R18">
            <v>116.77471111111116</v>
          </cell>
          <cell r="S18">
            <v>267.79000000000002</v>
          </cell>
          <cell r="T18">
            <v>482.5693333333333</v>
          </cell>
          <cell r="V18">
            <v>322</v>
          </cell>
          <cell r="W18">
            <v>382</v>
          </cell>
          <cell r="X18">
            <v>721</v>
          </cell>
          <cell r="Y18">
            <v>455</v>
          </cell>
          <cell r="Z18" t="str">
            <v>Jaarnota energie laag</v>
          </cell>
          <cell r="AA18">
            <v>958</v>
          </cell>
          <cell r="AB18">
            <v>935</v>
          </cell>
          <cell r="AC18">
            <v>1258</v>
          </cell>
          <cell r="AD18">
            <v>881</v>
          </cell>
          <cell r="AE18">
            <v>823</v>
          </cell>
          <cell r="AF18">
            <v>1180</v>
          </cell>
          <cell r="AG18">
            <v>775</v>
          </cell>
          <cell r="AH18">
            <v>716</v>
          </cell>
          <cell r="AI18">
            <v>1072</v>
          </cell>
          <cell r="AJ18">
            <v>454</v>
          </cell>
          <cell r="AK18">
            <v>396</v>
          </cell>
          <cell r="AL18">
            <v>753</v>
          </cell>
          <cell r="AM18">
            <v>168.39955555555554</v>
          </cell>
          <cell r="AN18">
            <v>267.79000000000002</v>
          </cell>
          <cell r="AO18">
            <v>523.5235555555555</v>
          </cell>
          <cell r="AP18" t="str">
            <v>Jaarnota energie laag</v>
          </cell>
          <cell r="AQ18">
            <v>944</v>
          </cell>
          <cell r="AR18">
            <v>976</v>
          </cell>
          <cell r="AS18">
            <v>1247</v>
          </cell>
          <cell r="AT18">
            <v>799</v>
          </cell>
          <cell r="AU18">
            <v>820</v>
          </cell>
          <cell r="AV18">
            <v>1102</v>
          </cell>
          <cell r="AW18">
            <v>694</v>
          </cell>
          <cell r="AX18">
            <v>714</v>
          </cell>
          <cell r="AY18">
            <v>994</v>
          </cell>
          <cell r="AZ18">
            <v>372</v>
          </cell>
          <cell r="BA18">
            <v>393</v>
          </cell>
          <cell r="BB18">
            <v>675</v>
          </cell>
          <cell r="BC18">
            <v>116.77471111111116</v>
          </cell>
          <cell r="BD18">
            <v>267.79000000000002</v>
          </cell>
          <cell r="BE18">
            <v>482.56933333333336</v>
          </cell>
        </row>
        <row r="19">
          <cell r="D19" t="str">
            <v>UV_</v>
          </cell>
          <cell r="Q19" t="str">
            <v>m2 PV--&gt;</v>
          </cell>
          <cell r="R19">
            <v>41.895168042100224</v>
          </cell>
          <cell r="S19">
            <v>27.351991388589877</v>
          </cell>
          <cell r="T19">
            <v>35.739744049754805</v>
          </cell>
          <cell r="AL19" t="str">
            <v>m2 PV--&gt;</v>
          </cell>
          <cell r="AM19">
            <v>41.620260734361914</v>
          </cell>
          <cell r="AN19">
            <v>26.620021528525296</v>
          </cell>
          <cell r="AO19">
            <v>36.930989116134427</v>
          </cell>
          <cell r="BB19" t="str">
            <v>m2 PV--&gt;</v>
          </cell>
          <cell r="BC19">
            <v>41.58725032890802</v>
          </cell>
          <cell r="BD19">
            <v>26.770721205597415</v>
          </cell>
          <cell r="BE19">
            <v>36.483674201650516</v>
          </cell>
        </row>
        <row r="20">
          <cell r="D20" t="str">
            <v>UV_gasmidden</v>
          </cell>
          <cell r="E20" t="str">
            <v>gasverbruik</v>
          </cell>
          <cell r="F20">
            <v>426</v>
          </cell>
          <cell r="G20">
            <v>0</v>
          </cell>
          <cell r="H20">
            <v>0</v>
          </cell>
          <cell r="I20">
            <v>286</v>
          </cell>
          <cell r="J20">
            <v>0</v>
          </cell>
          <cell r="K20">
            <v>0</v>
          </cell>
          <cell r="L20">
            <v>286</v>
          </cell>
          <cell r="M20">
            <v>0</v>
          </cell>
          <cell r="N20">
            <v>0</v>
          </cell>
          <cell r="O20">
            <v>286</v>
          </cell>
          <cell r="P20">
            <v>0</v>
          </cell>
          <cell r="Q20">
            <v>0</v>
          </cell>
          <cell r="R20">
            <v>286</v>
          </cell>
          <cell r="S20">
            <v>0</v>
          </cell>
          <cell r="T20">
            <v>0</v>
          </cell>
          <cell r="V20">
            <v>426</v>
          </cell>
          <cell r="W20">
            <v>0</v>
          </cell>
          <cell r="X20">
            <v>0</v>
          </cell>
          <cell r="Y20">
            <v>0</v>
          </cell>
          <cell r="Z20" t="str">
            <v>gasverbruik</v>
          </cell>
          <cell r="AA20">
            <v>379</v>
          </cell>
          <cell r="AB20">
            <v>0</v>
          </cell>
          <cell r="AC20">
            <v>0</v>
          </cell>
          <cell r="AD20">
            <v>284</v>
          </cell>
          <cell r="AE20">
            <v>0</v>
          </cell>
          <cell r="AF20">
            <v>0</v>
          </cell>
          <cell r="AG20">
            <v>284</v>
          </cell>
          <cell r="AH20">
            <v>0</v>
          </cell>
          <cell r="AI20">
            <v>0</v>
          </cell>
          <cell r="AJ20">
            <v>284</v>
          </cell>
          <cell r="AK20">
            <v>0</v>
          </cell>
          <cell r="AL20">
            <v>0</v>
          </cell>
          <cell r="AM20">
            <v>284</v>
          </cell>
          <cell r="AN20">
            <v>0</v>
          </cell>
          <cell r="AO20">
            <v>0</v>
          </cell>
          <cell r="AP20" t="str">
            <v>gasverbruik</v>
          </cell>
          <cell r="AQ20">
            <v>426</v>
          </cell>
          <cell r="AR20">
            <v>0</v>
          </cell>
          <cell r="AS20">
            <v>0</v>
          </cell>
          <cell r="AT20">
            <v>332</v>
          </cell>
          <cell r="AU20">
            <v>0</v>
          </cell>
          <cell r="AV20">
            <v>0</v>
          </cell>
          <cell r="AW20">
            <v>332</v>
          </cell>
          <cell r="AX20">
            <v>0</v>
          </cell>
          <cell r="AY20">
            <v>0</v>
          </cell>
          <cell r="AZ20">
            <v>332</v>
          </cell>
          <cell r="BA20">
            <v>0</v>
          </cell>
          <cell r="BB20">
            <v>0</v>
          </cell>
          <cell r="BC20">
            <v>332</v>
          </cell>
          <cell r="BD20">
            <v>0</v>
          </cell>
          <cell r="BE20">
            <v>0</v>
          </cell>
        </row>
        <row r="21">
          <cell r="D21" t="str">
            <v>UV_elektramidden</v>
          </cell>
          <cell r="E21" t="str">
            <v>Elektraverbruik</v>
          </cell>
          <cell r="F21">
            <v>3022</v>
          </cell>
          <cell r="G21">
            <v>5249</v>
          </cell>
          <cell r="H21">
            <v>3438</v>
          </cell>
          <cell r="I21">
            <v>3018</v>
          </cell>
          <cell r="J21">
            <v>4410</v>
          </cell>
          <cell r="K21">
            <v>3279</v>
          </cell>
          <cell r="L21">
            <v>2544</v>
          </cell>
          <cell r="M21">
            <v>3987</v>
          </cell>
          <cell r="N21">
            <v>2793</v>
          </cell>
          <cell r="O21">
            <v>1098</v>
          </cell>
          <cell r="P21">
            <v>2541</v>
          </cell>
          <cell r="Q21">
            <v>1348</v>
          </cell>
          <cell r="R21">
            <v>-2794.0611111111111</v>
          </cell>
          <cell r="S21">
            <v>0</v>
          </cell>
          <cell r="T21">
            <v>-1972.2222222222217</v>
          </cell>
          <cell r="V21">
            <v>194</v>
          </cell>
          <cell r="W21">
            <v>2550</v>
          </cell>
          <cell r="X21">
            <v>1047</v>
          </cell>
          <cell r="Y21">
            <v>2531</v>
          </cell>
          <cell r="Z21" t="str">
            <v>Elektraverbruik</v>
          </cell>
          <cell r="AA21">
            <v>3184</v>
          </cell>
          <cell r="AB21">
            <v>4954</v>
          </cell>
          <cell r="AC21">
            <v>3615</v>
          </cell>
          <cell r="AD21">
            <v>3032</v>
          </cell>
          <cell r="AE21">
            <v>4413</v>
          </cell>
          <cell r="AF21">
            <v>3482</v>
          </cell>
          <cell r="AG21">
            <v>2548</v>
          </cell>
          <cell r="AH21">
            <v>3924</v>
          </cell>
          <cell r="AI21">
            <v>2994</v>
          </cell>
          <cell r="AJ21">
            <v>1092</v>
          </cell>
          <cell r="AK21">
            <v>2473</v>
          </cell>
          <cell r="AL21">
            <v>1542</v>
          </cell>
          <cell r="AM21">
            <v>-2774.5222222222219</v>
          </cell>
          <cell r="AN21">
            <v>0</v>
          </cell>
          <cell r="AO21">
            <v>-1888.8888888888887</v>
          </cell>
          <cell r="AP21" t="str">
            <v>Elektraverbruik</v>
          </cell>
          <cell r="AQ21">
            <v>3022</v>
          </cell>
          <cell r="AR21">
            <v>5249</v>
          </cell>
          <cell r="AS21">
            <v>3438</v>
          </cell>
          <cell r="AT21">
            <v>2561</v>
          </cell>
          <cell r="AU21">
            <v>4427</v>
          </cell>
          <cell r="AV21">
            <v>2999</v>
          </cell>
          <cell r="AW21">
            <v>2082</v>
          </cell>
          <cell r="AX21">
            <v>3948</v>
          </cell>
          <cell r="AY21">
            <v>2508</v>
          </cell>
          <cell r="AZ21">
            <v>620</v>
          </cell>
          <cell r="BA21">
            <v>2487</v>
          </cell>
          <cell r="BB21">
            <v>1056</v>
          </cell>
          <cell r="BC21">
            <v>-3243.4555555555553</v>
          </cell>
          <cell r="BD21">
            <v>0</v>
          </cell>
          <cell r="BE21">
            <v>-2333.333333333333</v>
          </cell>
        </row>
        <row r="22">
          <cell r="D22" t="str">
            <v>UV_warmtemidden</v>
          </cell>
          <cell r="E22" t="str">
            <v>Warmteverbruik</v>
          </cell>
          <cell r="F22">
            <v>0</v>
          </cell>
          <cell r="G22">
            <v>0</v>
          </cell>
          <cell r="H22">
            <v>11.3</v>
          </cell>
          <cell r="I22">
            <v>0</v>
          </cell>
          <cell r="J22">
            <v>0</v>
          </cell>
          <cell r="K22">
            <v>7.1</v>
          </cell>
          <cell r="L22">
            <v>0</v>
          </cell>
          <cell r="M22">
            <v>0</v>
          </cell>
          <cell r="N22">
            <v>7.1</v>
          </cell>
          <cell r="O22">
            <v>0</v>
          </cell>
          <cell r="P22">
            <v>0</v>
          </cell>
          <cell r="Q22">
            <v>7.1</v>
          </cell>
          <cell r="R22">
            <v>0</v>
          </cell>
          <cell r="S22">
            <v>0</v>
          </cell>
          <cell r="T22">
            <v>7.1</v>
          </cell>
          <cell r="V22">
            <v>0</v>
          </cell>
          <cell r="W22">
            <v>0</v>
          </cell>
          <cell r="X22">
            <v>11.3</v>
          </cell>
          <cell r="Y22">
            <v>0</v>
          </cell>
          <cell r="Z22" t="str">
            <v>Warmteverbruik</v>
          </cell>
          <cell r="AA22">
            <v>0</v>
          </cell>
          <cell r="AB22">
            <v>0</v>
          </cell>
          <cell r="AC22">
            <v>9.6</v>
          </cell>
          <cell r="AD22">
            <v>0</v>
          </cell>
          <cell r="AE22">
            <v>0</v>
          </cell>
          <cell r="AF22">
            <v>6.8</v>
          </cell>
          <cell r="AG22">
            <v>0</v>
          </cell>
          <cell r="AH22">
            <v>0</v>
          </cell>
          <cell r="AI22">
            <v>6.8</v>
          </cell>
          <cell r="AJ22">
            <v>0</v>
          </cell>
          <cell r="AK22">
            <v>0</v>
          </cell>
          <cell r="AL22">
            <v>6.8</v>
          </cell>
          <cell r="AM22">
            <v>0</v>
          </cell>
          <cell r="AN22">
            <v>0</v>
          </cell>
          <cell r="AO22">
            <v>6.8</v>
          </cell>
          <cell r="AP22" t="str">
            <v>Warmteverbruik</v>
          </cell>
          <cell r="AQ22">
            <v>0</v>
          </cell>
          <cell r="AR22">
            <v>0</v>
          </cell>
          <cell r="AS22">
            <v>11.3</v>
          </cell>
          <cell r="AT22">
            <v>0</v>
          </cell>
          <cell r="AU22">
            <v>0</v>
          </cell>
          <cell r="AV22">
            <v>8.4</v>
          </cell>
          <cell r="AW22">
            <v>0</v>
          </cell>
          <cell r="AX22">
            <v>0</v>
          </cell>
          <cell r="AY22">
            <v>8.4</v>
          </cell>
          <cell r="AZ22">
            <v>0</v>
          </cell>
          <cell r="BA22">
            <v>0</v>
          </cell>
          <cell r="BB22">
            <v>8.4</v>
          </cell>
          <cell r="BC22">
            <v>0</v>
          </cell>
          <cell r="BD22">
            <v>0</v>
          </cell>
          <cell r="BE22">
            <v>8.4</v>
          </cell>
        </row>
        <row r="23">
          <cell r="D23" t="str">
            <v>UV_jaarnotamidden</v>
          </cell>
          <cell r="E23" t="str">
            <v>Jaarnota energie gemiddeld</v>
          </cell>
          <cell r="F23">
            <v>1345</v>
          </cell>
          <cell r="G23">
            <v>1423</v>
          </cell>
          <cell r="H23">
            <v>1664</v>
          </cell>
          <cell r="I23">
            <v>1256</v>
          </cell>
          <cell r="J23">
            <v>1238</v>
          </cell>
          <cell r="K23">
            <v>1530</v>
          </cell>
          <cell r="L23">
            <v>1151</v>
          </cell>
          <cell r="M23">
            <v>1145</v>
          </cell>
          <cell r="N23">
            <v>1423</v>
          </cell>
          <cell r="O23">
            <v>833</v>
          </cell>
          <cell r="P23">
            <v>827</v>
          </cell>
          <cell r="Q23">
            <v>1105</v>
          </cell>
          <cell r="R23">
            <v>-22.916044444444438</v>
          </cell>
          <cell r="S23">
            <v>267.79000000000002</v>
          </cell>
          <cell r="T23">
            <v>374.5991111111112</v>
          </cell>
          <cell r="V23">
            <v>723</v>
          </cell>
          <cell r="W23">
            <v>829</v>
          </cell>
          <cell r="X23">
            <v>1138</v>
          </cell>
          <cell r="Y23">
            <v>825</v>
          </cell>
          <cell r="Z23" t="str">
            <v>Jaarnota energie gemiddeld</v>
          </cell>
          <cell r="AA23">
            <v>1351</v>
          </cell>
          <cell r="AB23">
            <v>1358</v>
          </cell>
          <cell r="AC23">
            <v>1664</v>
          </cell>
          <cell r="AD23">
            <v>1258</v>
          </cell>
          <cell r="AE23">
            <v>1239</v>
          </cell>
          <cell r="AF23">
            <v>1567</v>
          </cell>
          <cell r="AG23">
            <v>1151</v>
          </cell>
          <cell r="AH23">
            <v>1131</v>
          </cell>
          <cell r="AI23">
            <v>1459</v>
          </cell>
          <cell r="AJ23">
            <v>831</v>
          </cell>
          <cell r="AK23">
            <v>812</v>
          </cell>
          <cell r="AL23">
            <v>1140</v>
          </cell>
          <cell r="AM23">
            <v>-19.879288888888723</v>
          </cell>
          <cell r="AN23">
            <v>267.79000000000002</v>
          </cell>
          <cell r="AO23">
            <v>385.76844444444453</v>
          </cell>
          <cell r="AP23" t="str">
            <v>Jaarnota energie gemiddeld</v>
          </cell>
          <cell r="AQ23">
            <v>1345</v>
          </cell>
          <cell r="AR23">
            <v>1423</v>
          </cell>
          <cell r="AS23">
            <v>1664</v>
          </cell>
          <cell r="AT23">
            <v>1184</v>
          </cell>
          <cell r="AU23">
            <v>1242</v>
          </cell>
          <cell r="AV23">
            <v>1500</v>
          </cell>
          <cell r="AW23">
            <v>1079</v>
          </cell>
          <cell r="AX23">
            <v>1136</v>
          </cell>
          <cell r="AY23">
            <v>1392</v>
          </cell>
          <cell r="AZ23">
            <v>757</v>
          </cell>
          <cell r="BA23">
            <v>815</v>
          </cell>
          <cell r="BB23">
            <v>1072</v>
          </cell>
          <cell r="BC23">
            <v>-92.761422222222095</v>
          </cell>
          <cell r="BD23">
            <v>267.79000000000002</v>
          </cell>
          <cell r="BE23">
            <v>326.19866666666672</v>
          </cell>
        </row>
        <row r="24">
          <cell r="D24" t="str">
            <v>UV_</v>
          </cell>
          <cell r="Q24" t="str">
            <v>m2 PV--&gt;</v>
          </cell>
          <cell r="R24">
            <v>100.04180121994976</v>
          </cell>
          <cell r="S24">
            <v>72.421959095801924</v>
          </cell>
          <cell r="T24">
            <v>89.036000478411665</v>
          </cell>
          <cell r="AL24" t="str">
            <v>m2 PV--&gt;</v>
          </cell>
          <cell r="AM24">
            <v>114.3734900131563</v>
          </cell>
          <cell r="AN24">
            <v>79.407965554359521</v>
          </cell>
          <cell r="AO24">
            <v>101.58952278435592</v>
          </cell>
          <cell r="BB24" t="str">
            <v>m2 PV--&gt;</v>
          </cell>
          <cell r="BC24">
            <v>114.77188733405093</v>
          </cell>
          <cell r="BD24">
            <v>79.698600645855748</v>
          </cell>
          <cell r="BE24">
            <v>101.74022246142805</v>
          </cell>
        </row>
        <row r="25">
          <cell r="D25" t="str">
            <v>UV_gashoog</v>
          </cell>
          <cell r="E25" t="str">
            <v>gasverbruik</v>
          </cell>
          <cell r="F25">
            <v>849</v>
          </cell>
          <cell r="G25">
            <v>0</v>
          </cell>
          <cell r="H25">
            <v>0</v>
          </cell>
          <cell r="I25">
            <v>534</v>
          </cell>
          <cell r="J25">
            <v>0</v>
          </cell>
          <cell r="K25">
            <v>0</v>
          </cell>
          <cell r="L25">
            <v>534</v>
          </cell>
          <cell r="M25">
            <v>0</v>
          </cell>
          <cell r="N25">
            <v>0</v>
          </cell>
          <cell r="O25">
            <v>534</v>
          </cell>
          <cell r="P25">
            <v>0</v>
          </cell>
          <cell r="Q25">
            <v>0</v>
          </cell>
          <cell r="R25">
            <v>534</v>
          </cell>
          <cell r="S25">
            <v>0</v>
          </cell>
          <cell r="T25">
            <v>0</v>
          </cell>
          <cell r="V25">
            <v>849</v>
          </cell>
          <cell r="W25">
            <v>0</v>
          </cell>
          <cell r="X25">
            <v>0</v>
          </cell>
          <cell r="Y25">
            <v>0</v>
          </cell>
          <cell r="Z25" t="str">
            <v>gasverbruik</v>
          </cell>
          <cell r="AA25">
            <v>797</v>
          </cell>
          <cell r="AB25">
            <v>0</v>
          </cell>
          <cell r="AC25">
            <v>0</v>
          </cell>
          <cell r="AD25">
            <v>671</v>
          </cell>
          <cell r="AE25">
            <v>0</v>
          </cell>
          <cell r="AF25">
            <v>0</v>
          </cell>
          <cell r="AG25">
            <v>671</v>
          </cell>
          <cell r="AH25">
            <v>0</v>
          </cell>
          <cell r="AI25">
            <v>0</v>
          </cell>
          <cell r="AJ25">
            <v>671</v>
          </cell>
          <cell r="AK25">
            <v>0</v>
          </cell>
          <cell r="AL25">
            <v>0</v>
          </cell>
          <cell r="AM25">
            <v>671</v>
          </cell>
          <cell r="AN25">
            <v>0</v>
          </cell>
          <cell r="AO25">
            <v>0</v>
          </cell>
          <cell r="AP25" t="str">
            <v>gasverbruik</v>
          </cell>
          <cell r="AQ25">
            <v>849</v>
          </cell>
          <cell r="AR25">
            <v>0</v>
          </cell>
          <cell r="AS25">
            <v>0</v>
          </cell>
          <cell r="AT25">
            <v>723</v>
          </cell>
          <cell r="AU25">
            <v>0</v>
          </cell>
          <cell r="AV25">
            <v>0</v>
          </cell>
          <cell r="AW25">
            <v>723</v>
          </cell>
          <cell r="AX25">
            <v>0</v>
          </cell>
          <cell r="AY25">
            <v>0</v>
          </cell>
          <cell r="AZ25">
            <v>723</v>
          </cell>
          <cell r="BA25">
            <v>0</v>
          </cell>
          <cell r="BB25">
            <v>0</v>
          </cell>
          <cell r="BC25">
            <v>723</v>
          </cell>
          <cell r="BD25">
            <v>0</v>
          </cell>
          <cell r="BE25">
            <v>0</v>
          </cell>
        </row>
        <row r="26">
          <cell r="D26" t="str">
            <v>UV_elektrahoog</v>
          </cell>
          <cell r="E26" t="str">
            <v>Elektraverbruik</v>
          </cell>
          <cell r="F26">
            <v>6001</v>
          </cell>
          <cell r="G26">
            <v>10018</v>
          </cell>
          <cell r="H26">
            <v>6417</v>
          </cell>
          <cell r="I26">
            <v>5997</v>
          </cell>
          <cell r="J26">
            <v>9207</v>
          </cell>
          <cell r="K26">
            <v>6258</v>
          </cell>
          <cell r="L26">
            <v>5523</v>
          </cell>
          <cell r="M26">
            <v>8174</v>
          </cell>
          <cell r="N26">
            <v>5772</v>
          </cell>
          <cell r="O26">
            <v>4077</v>
          </cell>
          <cell r="P26">
            <v>6728</v>
          </cell>
          <cell r="Q26">
            <v>4327</v>
          </cell>
          <cell r="R26">
            <v>-5216.8833333333332</v>
          </cell>
          <cell r="S26">
            <v>0</v>
          </cell>
          <cell r="T26">
            <v>-3944.4444444444434</v>
          </cell>
          <cell r="V26">
            <v>3173</v>
          </cell>
          <cell r="W26">
            <v>7319</v>
          </cell>
          <cell r="X26">
            <v>4026</v>
          </cell>
          <cell r="Y26">
            <v>7328</v>
          </cell>
          <cell r="Z26" t="str">
            <v>Elektraverbruik</v>
          </cell>
          <cell r="AA26">
            <v>6163</v>
          </cell>
          <cell r="AB26">
            <v>9684</v>
          </cell>
          <cell r="AC26">
            <v>6594</v>
          </cell>
          <cell r="AD26">
            <v>6011</v>
          </cell>
          <cell r="AE26">
            <v>9318</v>
          </cell>
          <cell r="AF26">
            <v>6461</v>
          </cell>
          <cell r="AG26">
            <v>5527</v>
          </cell>
          <cell r="AH26">
            <v>8829</v>
          </cell>
          <cell r="AI26">
            <v>5972</v>
          </cell>
          <cell r="AJ26">
            <v>4070</v>
          </cell>
          <cell r="AK26">
            <v>7377</v>
          </cell>
          <cell r="AL26">
            <v>4521</v>
          </cell>
          <cell r="AM26">
            <v>-6555.2972222222215</v>
          </cell>
          <cell r="AN26">
            <v>0</v>
          </cell>
          <cell r="AO26">
            <v>-4916.6666666666661</v>
          </cell>
          <cell r="AP26" t="str">
            <v>Elektraverbruik</v>
          </cell>
          <cell r="AQ26">
            <v>6001</v>
          </cell>
          <cell r="AR26">
            <v>10018</v>
          </cell>
          <cell r="AS26">
            <v>6417</v>
          </cell>
          <cell r="AT26">
            <v>5539</v>
          </cell>
          <cell r="AU26">
            <v>9342</v>
          </cell>
          <cell r="AV26">
            <v>5978</v>
          </cell>
          <cell r="AW26">
            <v>5061</v>
          </cell>
          <cell r="AX26">
            <v>8865</v>
          </cell>
          <cell r="AY26">
            <v>5487</v>
          </cell>
          <cell r="AZ26">
            <v>3599</v>
          </cell>
          <cell r="BA26">
            <v>7404</v>
          </cell>
          <cell r="BB26">
            <v>4035</v>
          </cell>
          <cell r="BC26">
            <v>-7063.3083333333325</v>
          </cell>
          <cell r="BD26">
            <v>0</v>
          </cell>
          <cell r="BE26">
            <v>-5416.6666666666661</v>
          </cell>
        </row>
        <row r="27">
          <cell r="D27" t="str">
            <v>UV_warmtehoog</v>
          </cell>
          <cell r="E27" t="str">
            <v>Warmteverbruik</v>
          </cell>
          <cell r="F27">
            <v>0</v>
          </cell>
          <cell r="G27">
            <v>0</v>
          </cell>
          <cell r="H27">
            <v>23.6</v>
          </cell>
          <cell r="I27">
            <v>0</v>
          </cell>
          <cell r="J27">
            <v>0</v>
          </cell>
          <cell r="K27">
            <v>14.2</v>
          </cell>
          <cell r="L27">
            <v>0</v>
          </cell>
          <cell r="M27">
            <v>0</v>
          </cell>
          <cell r="N27">
            <v>14.2</v>
          </cell>
          <cell r="O27">
            <v>0</v>
          </cell>
          <cell r="P27">
            <v>0</v>
          </cell>
          <cell r="Q27">
            <v>14.2</v>
          </cell>
          <cell r="R27">
            <v>0</v>
          </cell>
          <cell r="S27">
            <v>0</v>
          </cell>
          <cell r="T27">
            <v>14.2</v>
          </cell>
          <cell r="V27">
            <v>0</v>
          </cell>
          <cell r="W27">
            <v>0</v>
          </cell>
          <cell r="X27">
            <v>23.6</v>
          </cell>
          <cell r="Y27">
            <v>0</v>
          </cell>
          <cell r="Z27" t="str">
            <v>Warmteverbruik</v>
          </cell>
          <cell r="AA27">
            <v>0</v>
          </cell>
          <cell r="AB27">
            <v>0</v>
          </cell>
          <cell r="AC27">
            <v>21.8</v>
          </cell>
          <cell r="AD27">
            <v>0</v>
          </cell>
          <cell r="AE27">
            <v>0</v>
          </cell>
          <cell r="AF27">
            <v>17.7</v>
          </cell>
          <cell r="AG27">
            <v>0</v>
          </cell>
          <cell r="AH27">
            <v>0</v>
          </cell>
          <cell r="AI27">
            <v>17.7</v>
          </cell>
          <cell r="AJ27">
            <v>0</v>
          </cell>
          <cell r="AK27">
            <v>0</v>
          </cell>
          <cell r="AL27">
            <v>17.7</v>
          </cell>
          <cell r="AM27">
            <v>0</v>
          </cell>
          <cell r="AN27">
            <v>0</v>
          </cell>
          <cell r="AO27">
            <v>17.7</v>
          </cell>
          <cell r="AP27" t="str">
            <v>Warmteverbruik</v>
          </cell>
          <cell r="AQ27">
            <v>0</v>
          </cell>
          <cell r="AR27">
            <v>0</v>
          </cell>
          <cell r="AS27">
            <v>23.6</v>
          </cell>
          <cell r="AT27">
            <v>0</v>
          </cell>
          <cell r="AU27">
            <v>0</v>
          </cell>
          <cell r="AV27">
            <v>19.5</v>
          </cell>
          <cell r="AW27">
            <v>0</v>
          </cell>
          <cell r="AX27">
            <v>0</v>
          </cell>
          <cell r="AY27">
            <v>19.5</v>
          </cell>
          <cell r="AZ27">
            <v>0</v>
          </cell>
          <cell r="BA27">
            <v>0</v>
          </cell>
          <cell r="BB27">
            <v>19.5</v>
          </cell>
          <cell r="BC27">
            <v>0</v>
          </cell>
          <cell r="BD27">
            <v>0</v>
          </cell>
          <cell r="BE27">
            <v>19.5</v>
          </cell>
        </row>
        <row r="28">
          <cell r="D28" t="str">
            <v>UV_jaarnotahoog</v>
          </cell>
          <cell r="E28" t="str">
            <v>Jaarnota energie hoog</v>
          </cell>
          <cell r="F28">
            <v>2317</v>
          </cell>
          <cell r="G28">
            <v>2472</v>
          </cell>
          <cell r="H28">
            <v>2615</v>
          </cell>
          <cell r="I28">
            <v>2117</v>
          </cell>
          <cell r="J28">
            <v>2293</v>
          </cell>
          <cell r="K28">
            <v>2355</v>
          </cell>
          <cell r="L28">
            <v>2013</v>
          </cell>
          <cell r="M28">
            <v>2066</v>
          </cell>
          <cell r="N28">
            <v>2248</v>
          </cell>
          <cell r="O28">
            <v>1695</v>
          </cell>
          <cell r="P28">
            <v>1748</v>
          </cell>
          <cell r="Q28">
            <v>1930</v>
          </cell>
          <cell r="R28">
            <v>-349.67373333333336</v>
          </cell>
          <cell r="S28">
            <v>267.79000000000002</v>
          </cell>
          <cell r="T28">
            <v>110.2582222222224</v>
          </cell>
          <cell r="V28">
            <v>1695</v>
          </cell>
          <cell r="W28">
            <v>1878</v>
          </cell>
          <cell r="X28">
            <v>2089</v>
          </cell>
          <cell r="Y28">
            <v>1880</v>
          </cell>
          <cell r="Z28" t="str">
            <v>Jaarnota energie hoog</v>
          </cell>
          <cell r="AA28">
            <v>2320</v>
          </cell>
          <cell r="AB28">
            <v>2398</v>
          </cell>
          <cell r="AC28">
            <v>2611</v>
          </cell>
          <cell r="AD28">
            <v>2207</v>
          </cell>
          <cell r="AE28">
            <v>2318</v>
          </cell>
          <cell r="AF28">
            <v>2484</v>
          </cell>
          <cell r="AG28">
            <v>2100</v>
          </cell>
          <cell r="AH28">
            <v>2210</v>
          </cell>
          <cell r="AI28">
            <v>2376</v>
          </cell>
          <cell r="AJ28">
            <v>1780</v>
          </cell>
          <cell r="AK28">
            <v>1891</v>
          </cell>
          <cell r="AL28">
            <v>2057</v>
          </cell>
          <cell r="AM28">
            <v>-557.69148888888867</v>
          </cell>
          <cell r="AN28">
            <v>267.79000000000002</v>
          </cell>
          <cell r="AO28">
            <v>-20.050666666666586</v>
          </cell>
          <cell r="AP28" t="str">
            <v>Jaarnota energie hoog</v>
          </cell>
          <cell r="AQ28">
            <v>2317</v>
          </cell>
          <cell r="AR28">
            <v>2472</v>
          </cell>
          <cell r="AS28">
            <v>2615</v>
          </cell>
          <cell r="AT28">
            <v>2136</v>
          </cell>
          <cell r="AU28">
            <v>2323</v>
          </cell>
          <cell r="AV28">
            <v>2421</v>
          </cell>
          <cell r="AW28">
            <v>2031</v>
          </cell>
          <cell r="AX28">
            <v>2218</v>
          </cell>
          <cell r="AY28">
            <v>2313</v>
          </cell>
          <cell r="AZ28">
            <v>1709</v>
          </cell>
          <cell r="BA28">
            <v>1897</v>
          </cell>
          <cell r="BB28">
            <v>1993</v>
          </cell>
          <cell r="BC28">
            <v>-636.64713333333316</v>
          </cell>
          <cell r="BD28">
            <v>267.79000000000002</v>
          </cell>
          <cell r="BE28">
            <v>-87.066666666666549</v>
          </cell>
        </row>
        <row r="29">
          <cell r="D29" t="str">
            <v>_</v>
          </cell>
        </row>
        <row r="30">
          <cell r="D30" t="str">
            <v>TW_</v>
          </cell>
          <cell r="E30" t="str">
            <v>tussenwoning</v>
          </cell>
          <cell r="F30" t="str">
            <v>0,6-HR-s1</v>
          </cell>
          <cell r="G30" t="str">
            <v>0,6-WP-s1</v>
          </cell>
          <cell r="H30" t="str">
            <v>0,6-SV-s1</v>
          </cell>
          <cell r="I30" t="str">
            <v>0,4-HR-s1</v>
          </cell>
          <cell r="J30" t="str">
            <v>0,4-WP-s1</v>
          </cell>
          <cell r="K30" t="str">
            <v>0,4-SV-s1</v>
          </cell>
          <cell r="L30" t="str">
            <v>0,3-HR-s1</v>
          </cell>
          <cell r="M30" t="str">
            <v>0,3-WP-s1</v>
          </cell>
          <cell r="N30" t="str">
            <v>0,3-SV-s1</v>
          </cell>
          <cell r="O30" t="str">
            <v>0,0-HR-s1</v>
          </cell>
          <cell r="P30" t="str">
            <v>0,0-WP-s1</v>
          </cell>
          <cell r="Q30" t="str">
            <v>0,0-SV-s1</v>
          </cell>
          <cell r="R30" t="str">
            <v>0,0-HR-XXL</v>
          </cell>
          <cell r="S30" t="str">
            <v>0,0-WP-XXL</v>
          </cell>
          <cell r="T30" t="str">
            <v>0,0-SV-XXL</v>
          </cell>
          <cell r="V30" t="str">
            <v>0,6-HR-s2</v>
          </cell>
          <cell r="W30" t="str">
            <v>0,6-WP-s2</v>
          </cell>
          <cell r="X30" t="str">
            <v>0,6-SV-s2</v>
          </cell>
          <cell r="Y30" t="str">
            <v>0,4-WP-s2</v>
          </cell>
          <cell r="Z30" t="str">
            <v>tussenwoning</v>
          </cell>
          <cell r="AA30" t="str">
            <v>0,6-HR-s3</v>
          </cell>
          <cell r="AB30" t="str">
            <v>0,6-WP-s3</v>
          </cell>
          <cell r="AC30" t="str">
            <v>0,6-SV-s3</v>
          </cell>
          <cell r="AD30" t="str">
            <v>0,4-HR-s3</v>
          </cell>
          <cell r="AE30" t="str">
            <v>0,4-WP-s3</v>
          </cell>
          <cell r="AF30" t="str">
            <v>0,4-SV-s3</v>
          </cell>
          <cell r="AG30" t="str">
            <v>0,3-HR-s3</v>
          </cell>
          <cell r="AH30" t="str">
            <v>0,3-WP-s3</v>
          </cell>
          <cell r="AI30" t="str">
            <v>0,3-SV-s3</v>
          </cell>
          <cell r="AJ30" t="str">
            <v>0,0-HR-s3</v>
          </cell>
          <cell r="AK30" t="str">
            <v>0,0-WP-s3</v>
          </cell>
          <cell r="AL30" t="str">
            <v>0,0-SV-s3</v>
          </cell>
          <cell r="AM30" t="str">
            <v>0,0-HR-XXL</v>
          </cell>
          <cell r="AN30" t="str">
            <v>0,0-WP-XXL</v>
          </cell>
          <cell r="AO30" t="str">
            <v>0,0-SV-XXL</v>
          </cell>
          <cell r="AP30" t="str">
            <v>tussenwoning</v>
          </cell>
          <cell r="AQ30" t="str">
            <v>0,6-HR-s4</v>
          </cell>
          <cell r="AR30" t="str">
            <v>0,6-WP-s4</v>
          </cell>
          <cell r="AS30" t="str">
            <v>0,6-SV-s4</v>
          </cell>
          <cell r="AT30" t="str">
            <v>0,4-HR-s4</v>
          </cell>
          <cell r="AU30" t="str">
            <v>0,4-WP-s4</v>
          </cell>
          <cell r="AV30" t="str">
            <v>0,4-SV-s4</v>
          </cell>
          <cell r="AW30" t="str">
            <v>0,3-HR-s4</v>
          </cell>
          <cell r="AX30" t="str">
            <v>0,3-WP-s4</v>
          </cell>
          <cell r="AY30" t="str">
            <v>0,3-SV-s4</v>
          </cell>
          <cell r="AZ30" t="str">
            <v>0,0-HR-s4</v>
          </cell>
          <cell r="BA30" t="str">
            <v>0,0-WP-s4</v>
          </cell>
          <cell r="BB30" t="str">
            <v>0,0-SV-s4</v>
          </cell>
          <cell r="BC30" t="str">
            <v>0,0-HR-XXL</v>
          </cell>
          <cell r="BD30" t="str">
            <v>0,0-WP-XXL</v>
          </cell>
          <cell r="BE30" t="str">
            <v>0,0-SV-XXL</v>
          </cell>
        </row>
        <row r="31">
          <cell r="D31" t="str">
            <v>TW_</v>
          </cell>
          <cell r="E31" t="str">
            <v>Bouwkundig</v>
          </cell>
          <cell r="Z31" t="str">
            <v>Bouwkundig</v>
          </cell>
          <cell r="AP31" t="str">
            <v>Bouwkundig</v>
          </cell>
        </row>
        <row r="32">
          <cell r="D32" t="str">
            <v>TW_</v>
          </cell>
          <cell r="E32" t="str">
            <v>Rc gevel/vloer/dak</v>
          </cell>
          <cell r="F32" t="str">
            <v>5/5/5</v>
          </cell>
          <cell r="G32" t="str">
            <v>3,5/4/4</v>
          </cell>
          <cell r="H32" t="str">
            <v>5/5/5</v>
          </cell>
          <cell r="I32" t="str">
            <v>5/5/5</v>
          </cell>
          <cell r="J32" t="str">
            <v>5/5/5</v>
          </cell>
          <cell r="K32" t="str">
            <v>5/5/5</v>
          </cell>
          <cell r="L32" t="str">
            <v>5/5/5</v>
          </cell>
          <cell r="M32" t="str">
            <v>5/5/5</v>
          </cell>
          <cell r="N32" t="str">
            <v>5/5/5</v>
          </cell>
          <cell r="O32" t="str">
            <v>5/5/5</v>
          </cell>
          <cell r="P32" t="str">
            <v>5/5/5</v>
          </cell>
          <cell r="Q32" t="str">
            <v>5/5/5</v>
          </cell>
          <cell r="V32" t="str">
            <v>5/5/5</v>
          </cell>
          <cell r="W32" t="str">
            <v>3,5/4/4</v>
          </cell>
          <cell r="X32" t="str">
            <v>5/5/5</v>
          </cell>
          <cell r="Y32" t="str">
            <v>5/5/5</v>
          </cell>
          <cell r="Z32" t="str">
            <v>Rc gevel/vloer/dak</v>
          </cell>
          <cell r="AA32" t="str">
            <v>10/6,5/10</v>
          </cell>
          <cell r="AB32" t="str">
            <v>10/6,5/10</v>
          </cell>
          <cell r="AC32" t="str">
            <v>10/6,5/10</v>
          </cell>
          <cell r="AD32" t="str">
            <v>10/6,5/10</v>
          </cell>
          <cell r="AE32" t="str">
            <v>10/6,5/10</v>
          </cell>
          <cell r="AF32" t="str">
            <v>10/6,5/10</v>
          </cell>
          <cell r="AG32" t="str">
            <v>10/6,5/10</v>
          </cell>
          <cell r="AH32" t="str">
            <v>10/6,5/10</v>
          </cell>
          <cell r="AI32" t="str">
            <v>10/6,5/10</v>
          </cell>
          <cell r="AJ32" t="str">
            <v>10/6,5/10</v>
          </cell>
          <cell r="AK32" t="str">
            <v>10/6,5/10</v>
          </cell>
          <cell r="AL32" t="str">
            <v>10/6,5/10</v>
          </cell>
          <cell r="AP32" t="str">
            <v>Rc gevel/vloer/dak</v>
          </cell>
          <cell r="AQ32" t="str">
            <v>5/5/5</v>
          </cell>
          <cell r="AR32" t="str">
            <v>3,5/4/4</v>
          </cell>
          <cell r="AS32" t="str">
            <v>5/5/5</v>
          </cell>
          <cell r="AT32" t="str">
            <v>5/5/5</v>
          </cell>
          <cell r="AU32" t="str">
            <v>5/5/5</v>
          </cell>
          <cell r="AV32" t="str">
            <v>5/5/5</v>
          </cell>
          <cell r="AW32" t="str">
            <v>5/5/5</v>
          </cell>
          <cell r="AX32" t="str">
            <v>5/5/5</v>
          </cell>
          <cell r="AY32" t="str">
            <v>5/5/5</v>
          </cell>
          <cell r="AZ32" t="str">
            <v>5/5/5</v>
          </cell>
          <cell r="BA32" t="str">
            <v>5/5/5</v>
          </cell>
          <cell r="BB32" t="str">
            <v>5/5/5</v>
          </cell>
        </row>
        <row r="33">
          <cell r="D33" t="str">
            <v>TW_</v>
          </cell>
          <cell r="E33" t="str">
            <v>Uraam</v>
          </cell>
          <cell r="F33">
            <v>1.4</v>
          </cell>
          <cell r="G33">
            <v>1.6</v>
          </cell>
          <cell r="H33">
            <v>1.4</v>
          </cell>
          <cell r="I33">
            <v>1.4</v>
          </cell>
          <cell r="J33">
            <v>1.4</v>
          </cell>
          <cell r="K33">
            <v>1.4</v>
          </cell>
          <cell r="L33">
            <v>1.4</v>
          </cell>
          <cell r="M33">
            <v>1.4</v>
          </cell>
          <cell r="N33">
            <v>1.4</v>
          </cell>
          <cell r="O33">
            <v>1.4</v>
          </cell>
          <cell r="P33">
            <v>1.4</v>
          </cell>
          <cell r="Q33">
            <v>1.4</v>
          </cell>
          <cell r="V33">
            <v>1.4</v>
          </cell>
          <cell r="W33">
            <v>1.6</v>
          </cell>
          <cell r="X33">
            <v>1.4</v>
          </cell>
          <cell r="Y33">
            <v>1.4</v>
          </cell>
          <cell r="Z33" t="str">
            <v>Uraam</v>
          </cell>
          <cell r="AA33">
            <v>0.8</v>
          </cell>
          <cell r="AB33">
            <v>0.8</v>
          </cell>
          <cell r="AC33">
            <v>0.8</v>
          </cell>
          <cell r="AD33">
            <v>0.8</v>
          </cell>
          <cell r="AE33">
            <v>0.8</v>
          </cell>
          <cell r="AF33">
            <v>0.8</v>
          </cell>
          <cell r="AG33">
            <v>0.8</v>
          </cell>
          <cell r="AH33">
            <v>0.8</v>
          </cell>
          <cell r="AI33">
            <v>0.8</v>
          </cell>
          <cell r="AJ33">
            <v>0.8</v>
          </cell>
          <cell r="AK33">
            <v>0.8</v>
          </cell>
          <cell r="AL33">
            <v>0.8</v>
          </cell>
          <cell r="AP33" t="str">
            <v>Uraam</v>
          </cell>
          <cell r="AQ33">
            <v>1.4</v>
          </cell>
          <cell r="AR33">
            <v>1.6</v>
          </cell>
          <cell r="AS33">
            <v>1.4</v>
          </cell>
          <cell r="AT33">
            <v>1.4</v>
          </cell>
          <cell r="AU33">
            <v>1.4</v>
          </cell>
          <cell r="AV33">
            <v>1.4</v>
          </cell>
          <cell r="AW33">
            <v>1.4</v>
          </cell>
          <cell r="AX33">
            <v>1.4</v>
          </cell>
          <cell r="AY33">
            <v>1.4</v>
          </cell>
          <cell r="AZ33">
            <v>1.4</v>
          </cell>
          <cell r="BA33">
            <v>1.4</v>
          </cell>
          <cell r="BB33">
            <v>1.4</v>
          </cell>
        </row>
        <row r="34">
          <cell r="D34" t="str">
            <v>TW_</v>
          </cell>
          <cell r="E34" t="str">
            <v>Qv10</v>
          </cell>
          <cell r="F34">
            <v>0.4</v>
          </cell>
          <cell r="G34">
            <v>0.4</v>
          </cell>
          <cell r="H34">
            <v>0.4</v>
          </cell>
          <cell r="I34">
            <v>0.4</v>
          </cell>
          <cell r="J34">
            <v>0.4</v>
          </cell>
          <cell r="K34">
            <v>0.4</v>
          </cell>
          <cell r="L34">
            <v>0.4</v>
          </cell>
          <cell r="M34">
            <v>0.4</v>
          </cell>
          <cell r="N34">
            <v>0.4</v>
          </cell>
          <cell r="O34">
            <v>0.4</v>
          </cell>
          <cell r="P34">
            <v>0.4</v>
          </cell>
          <cell r="Q34">
            <v>0.4</v>
          </cell>
          <cell r="V34">
            <v>0.4</v>
          </cell>
          <cell r="W34">
            <v>0.4</v>
          </cell>
          <cell r="X34">
            <v>0.4</v>
          </cell>
          <cell r="Y34">
            <v>0.4</v>
          </cell>
          <cell r="Z34" t="str">
            <v>Qv10</v>
          </cell>
          <cell r="AA34">
            <v>0.15</v>
          </cell>
          <cell r="AB34">
            <v>0.15</v>
          </cell>
          <cell r="AC34">
            <v>0.15</v>
          </cell>
          <cell r="AD34">
            <v>0.15</v>
          </cell>
          <cell r="AE34">
            <v>0.15</v>
          </cell>
          <cell r="AF34">
            <v>0.15</v>
          </cell>
          <cell r="AG34">
            <v>0.15</v>
          </cell>
          <cell r="AH34">
            <v>0.15</v>
          </cell>
          <cell r="AI34">
            <v>0.15</v>
          </cell>
          <cell r="AJ34">
            <v>0.15</v>
          </cell>
          <cell r="AK34">
            <v>0.15</v>
          </cell>
          <cell r="AL34">
            <v>0.15</v>
          </cell>
          <cell r="AP34" t="str">
            <v>Qv10</v>
          </cell>
          <cell r="AQ34">
            <v>0.4</v>
          </cell>
          <cell r="AR34">
            <v>0.4</v>
          </cell>
          <cell r="AS34">
            <v>0.4</v>
          </cell>
          <cell r="AT34">
            <v>0.4</v>
          </cell>
          <cell r="AU34">
            <v>0.4</v>
          </cell>
          <cell r="AV34">
            <v>0.4</v>
          </cell>
          <cell r="AW34">
            <v>0.4</v>
          </cell>
          <cell r="AX34">
            <v>0.4</v>
          </cell>
          <cell r="AY34">
            <v>0.4</v>
          </cell>
          <cell r="AZ34">
            <v>0.4</v>
          </cell>
          <cell r="BA34">
            <v>0.4</v>
          </cell>
          <cell r="BB34">
            <v>0.4</v>
          </cell>
        </row>
        <row r="35">
          <cell r="D35" t="str">
            <v>TW_</v>
          </cell>
          <cell r="E35" t="str">
            <v>Installatietechnisch</v>
          </cell>
          <cell r="Z35" t="str">
            <v>Installatietechnisch</v>
          </cell>
          <cell r="AP35" t="str">
            <v>Installatietechnisch</v>
          </cell>
        </row>
        <row r="36">
          <cell r="D36" t="str">
            <v>TW_</v>
          </cell>
          <cell r="E36" t="str">
            <v>Warmte opwekker</v>
          </cell>
          <cell r="F36" t="str">
            <v>HRE28/24</v>
          </cell>
          <cell r="G36" t="str">
            <v>WPU5</v>
          </cell>
          <cell r="H36" t="str">
            <v>SV</v>
          </cell>
          <cell r="I36" t="str">
            <v>HRE28/24</v>
          </cell>
          <cell r="J36" t="str">
            <v>WPU5</v>
          </cell>
          <cell r="K36" t="str">
            <v>SV</v>
          </cell>
          <cell r="L36" t="str">
            <v>HRE28/24</v>
          </cell>
          <cell r="M36" t="str">
            <v>WPU5</v>
          </cell>
          <cell r="N36" t="str">
            <v>SV</v>
          </cell>
          <cell r="O36" t="str">
            <v>HRE28/24</v>
          </cell>
          <cell r="P36" t="str">
            <v>WPU5</v>
          </cell>
          <cell r="Q36" t="str">
            <v>SV</v>
          </cell>
          <cell r="V36" t="str">
            <v>HRE28/24</v>
          </cell>
          <cell r="W36" t="str">
            <v>WPU5</v>
          </cell>
          <cell r="X36" t="str">
            <v>SV</v>
          </cell>
          <cell r="Y36" t="str">
            <v>WPU5</v>
          </cell>
          <cell r="Z36" t="str">
            <v>Warmte opwekker</v>
          </cell>
          <cell r="AA36" t="str">
            <v>HRE28/24</v>
          </cell>
          <cell r="AB36" t="str">
            <v>WPU5</v>
          </cell>
          <cell r="AC36" t="str">
            <v>SV</v>
          </cell>
          <cell r="AD36" t="str">
            <v>HRE28/24</v>
          </cell>
          <cell r="AE36" t="str">
            <v>WPU5</v>
          </cell>
          <cell r="AF36" t="str">
            <v>SV</v>
          </cell>
          <cell r="AG36" t="str">
            <v>HRE28/24</v>
          </cell>
          <cell r="AH36" t="str">
            <v>WPU5</v>
          </cell>
          <cell r="AI36" t="str">
            <v>SV</v>
          </cell>
          <cell r="AJ36" t="str">
            <v>HRE28/24</v>
          </cell>
          <cell r="AK36" t="str">
            <v>WPU5</v>
          </cell>
          <cell r="AL36" t="str">
            <v>SV</v>
          </cell>
          <cell r="AP36" t="str">
            <v>Warmte opwekker</v>
          </cell>
          <cell r="AQ36" t="str">
            <v>HRE28/24</v>
          </cell>
          <cell r="AR36" t="str">
            <v>WPU5</v>
          </cell>
          <cell r="AS36" t="str">
            <v>SV</v>
          </cell>
          <cell r="AT36" t="str">
            <v>HRE28/24</v>
          </cell>
          <cell r="AU36" t="str">
            <v>WPU5</v>
          </cell>
          <cell r="AV36" t="str">
            <v>SV</v>
          </cell>
          <cell r="AW36" t="str">
            <v>HRE28/24</v>
          </cell>
          <cell r="AX36" t="str">
            <v>WPU5</v>
          </cell>
          <cell r="AY36" t="str">
            <v>SV</v>
          </cell>
          <cell r="AZ36" t="str">
            <v>HRE28/24</v>
          </cell>
          <cell r="BA36" t="str">
            <v>WPU5</v>
          </cell>
          <cell r="BB36" t="str">
            <v>SV</v>
          </cell>
        </row>
        <row r="37">
          <cell r="D37" t="str">
            <v>TW_</v>
          </cell>
          <cell r="E37" t="str">
            <v>douchepijpWTW</v>
          </cell>
          <cell r="F37" t="str">
            <v>nee</v>
          </cell>
          <cell r="G37" t="str">
            <v>nee</v>
          </cell>
          <cell r="H37" t="str">
            <v>nee</v>
          </cell>
          <cell r="I37" t="str">
            <v>ja</v>
          </cell>
          <cell r="J37" t="str">
            <v>ja</v>
          </cell>
          <cell r="K37" t="str">
            <v>ja</v>
          </cell>
          <cell r="L37" t="str">
            <v>ja</v>
          </cell>
          <cell r="M37" t="str">
            <v>ja</v>
          </cell>
          <cell r="N37" t="str">
            <v>ja</v>
          </cell>
          <cell r="O37" t="str">
            <v>ja</v>
          </cell>
          <cell r="P37" t="str">
            <v>ja</v>
          </cell>
          <cell r="Q37" t="str">
            <v>ja</v>
          </cell>
          <cell r="V37" t="str">
            <v>nee</v>
          </cell>
          <cell r="W37" t="str">
            <v>nee</v>
          </cell>
          <cell r="X37" t="str">
            <v>nee</v>
          </cell>
          <cell r="Y37" t="str">
            <v>ja</v>
          </cell>
          <cell r="Z37" t="str">
            <v>douchepijpWTW</v>
          </cell>
          <cell r="AA37" t="str">
            <v>nee</v>
          </cell>
          <cell r="AB37" t="str">
            <v>nee</v>
          </cell>
          <cell r="AC37" t="str">
            <v>nee</v>
          </cell>
          <cell r="AD37" t="str">
            <v>ja</v>
          </cell>
          <cell r="AE37" t="str">
            <v>ja</v>
          </cell>
          <cell r="AF37" t="str">
            <v>ja</v>
          </cell>
          <cell r="AG37" t="str">
            <v>ja</v>
          </cell>
          <cell r="AH37" t="str">
            <v>ja</v>
          </cell>
          <cell r="AI37" t="str">
            <v>ja</v>
          </cell>
          <cell r="AJ37" t="str">
            <v>ja</v>
          </cell>
          <cell r="AK37" t="str">
            <v>ja</v>
          </cell>
          <cell r="AL37" t="str">
            <v>ja</v>
          </cell>
          <cell r="AP37" t="str">
            <v>douchepijpWTW</v>
          </cell>
          <cell r="AQ37" t="str">
            <v>nee</v>
          </cell>
          <cell r="AR37" t="str">
            <v>nee</v>
          </cell>
          <cell r="AS37" t="str">
            <v>nee</v>
          </cell>
          <cell r="AT37" t="str">
            <v>ja</v>
          </cell>
          <cell r="AU37" t="str">
            <v>ja</v>
          </cell>
          <cell r="AV37" t="str">
            <v>ja</v>
          </cell>
          <cell r="AW37" t="str">
            <v>ja</v>
          </cell>
          <cell r="AX37" t="str">
            <v>ja</v>
          </cell>
          <cell r="AY37" t="str">
            <v>ja</v>
          </cell>
          <cell r="AZ37" t="str">
            <v>ja</v>
          </cell>
          <cell r="BA37" t="str">
            <v>ja</v>
          </cell>
          <cell r="BB37" t="str">
            <v>ja</v>
          </cell>
        </row>
        <row r="38">
          <cell r="D38" t="str">
            <v>TW_</v>
          </cell>
          <cell r="E38" t="str">
            <v>Ventilatie</v>
          </cell>
          <cell r="F38" t="str">
            <v>CO2 ease</v>
          </cell>
          <cell r="G38" t="str">
            <v>ZR</v>
          </cell>
          <cell r="H38" t="str">
            <v>CO2 ease</v>
          </cell>
          <cell r="I38" t="str">
            <v>CO2 ease</v>
          </cell>
          <cell r="J38" t="str">
            <v>CO2 ease</v>
          </cell>
          <cell r="K38" t="str">
            <v>CO2 ease</v>
          </cell>
          <cell r="L38" t="str">
            <v>CO2 ease</v>
          </cell>
          <cell r="M38" t="str">
            <v>CO2 ease</v>
          </cell>
          <cell r="N38" t="str">
            <v>CO2 ease</v>
          </cell>
          <cell r="O38" t="str">
            <v>CO2 ease</v>
          </cell>
          <cell r="P38" t="str">
            <v>CO2 ease</v>
          </cell>
          <cell r="Q38" t="str">
            <v>CO2 ease</v>
          </cell>
          <cell r="V38" t="str">
            <v>CO2 ease</v>
          </cell>
          <cell r="W38" t="str">
            <v>ZR</v>
          </cell>
          <cell r="X38" t="str">
            <v>CO2 ease</v>
          </cell>
          <cell r="Y38" t="str">
            <v>CO2 ease</v>
          </cell>
          <cell r="Z38" t="str">
            <v>Ventilatie</v>
          </cell>
          <cell r="AA38" t="str">
            <v>WTW</v>
          </cell>
          <cell r="AB38" t="str">
            <v>WTW</v>
          </cell>
          <cell r="AC38" t="str">
            <v>WTW</v>
          </cell>
          <cell r="AD38" t="str">
            <v>WTW</v>
          </cell>
          <cell r="AE38" t="str">
            <v>WTW</v>
          </cell>
          <cell r="AF38" t="str">
            <v>WTW</v>
          </cell>
          <cell r="AG38" t="str">
            <v>WTW</v>
          </cell>
          <cell r="AH38" t="str">
            <v>WTW</v>
          </cell>
          <cell r="AI38" t="str">
            <v>WTW</v>
          </cell>
          <cell r="AJ38" t="str">
            <v>WTW</v>
          </cell>
          <cell r="AK38" t="str">
            <v>WTW</v>
          </cell>
          <cell r="AL38" t="str">
            <v>WTW</v>
          </cell>
          <cell r="AP38" t="str">
            <v>Ventilatie</v>
          </cell>
          <cell r="AQ38" t="str">
            <v>CO2 ease</v>
          </cell>
          <cell r="AR38" t="str">
            <v>ZR</v>
          </cell>
          <cell r="AS38" t="str">
            <v>CO2 ease</v>
          </cell>
          <cell r="AT38" t="str">
            <v>CO2 ease</v>
          </cell>
          <cell r="AU38" t="str">
            <v>CO2 ease</v>
          </cell>
          <cell r="AV38" t="str">
            <v>CO2 ease</v>
          </cell>
          <cell r="AW38" t="str">
            <v>CO2 ease</v>
          </cell>
          <cell r="AX38" t="str">
            <v>CO2 ease</v>
          </cell>
          <cell r="AY38" t="str">
            <v>CO2 ease</v>
          </cell>
          <cell r="AZ38" t="str">
            <v>CO2 ease</v>
          </cell>
          <cell r="BA38" t="str">
            <v>CO2 ease</v>
          </cell>
          <cell r="BB38" t="str">
            <v>CO2 ease</v>
          </cell>
        </row>
        <row r="39">
          <cell r="D39" t="str">
            <v>TW_</v>
          </cell>
          <cell r="E39" t="str">
            <v>Zonnecollector (m2) Z 45º</v>
          </cell>
          <cell r="F39" t="str">
            <v>-</v>
          </cell>
          <cell r="G39" t="str">
            <v>-</v>
          </cell>
          <cell r="H39" t="str">
            <v>-</v>
          </cell>
          <cell r="I39" t="str">
            <v>10 m2</v>
          </cell>
          <cell r="J39" t="str">
            <v>3 m2</v>
          </cell>
          <cell r="K39" t="str">
            <v>10 m2</v>
          </cell>
          <cell r="L39" t="str">
            <v>10 m2</v>
          </cell>
          <cell r="M39" t="str">
            <v>10 m2</v>
          </cell>
          <cell r="N39" t="str">
            <v>10 m2</v>
          </cell>
          <cell r="O39" t="str">
            <v>10 m2</v>
          </cell>
          <cell r="P39" t="str">
            <v>10 m2</v>
          </cell>
          <cell r="Q39" t="str">
            <v>10 m2</v>
          </cell>
          <cell r="V39" t="str">
            <v>-</v>
          </cell>
          <cell r="W39" t="str">
            <v>-</v>
          </cell>
          <cell r="X39" t="str">
            <v>-</v>
          </cell>
          <cell r="Y39" t="str">
            <v>3 m2</v>
          </cell>
          <cell r="Z39" t="str">
            <v>Zonnecollector (m2) Z 45º</v>
          </cell>
          <cell r="AA39" t="str">
            <v>-</v>
          </cell>
          <cell r="AB39" t="str">
            <v>-</v>
          </cell>
          <cell r="AC39" t="str">
            <v>-</v>
          </cell>
          <cell r="AD39" t="str">
            <v>2,8 m2</v>
          </cell>
          <cell r="AE39" t="str">
            <v>2,8 m2</v>
          </cell>
          <cell r="AF39" t="str">
            <v>2,8 m2</v>
          </cell>
          <cell r="AG39" t="str">
            <v>2,8 m2</v>
          </cell>
          <cell r="AH39" t="str">
            <v>2,8 m2</v>
          </cell>
          <cell r="AI39" t="str">
            <v>2,8 m2</v>
          </cell>
          <cell r="AJ39" t="str">
            <v>2,8 m2</v>
          </cell>
          <cell r="AK39" t="str">
            <v>2,8 m2</v>
          </cell>
          <cell r="AL39" t="str">
            <v>2,8 m2</v>
          </cell>
          <cell r="AP39" t="str">
            <v>Zonnecollector (m2) Z 45º</v>
          </cell>
          <cell r="AQ39" t="str">
            <v>-</v>
          </cell>
          <cell r="AR39" t="str">
            <v>-</v>
          </cell>
          <cell r="AS39" t="str">
            <v>-</v>
          </cell>
          <cell r="AT39" t="str">
            <v>2,8 m2</v>
          </cell>
          <cell r="AU39" t="str">
            <v>2,8 m2</v>
          </cell>
          <cell r="AV39" t="str">
            <v>2,8 m2</v>
          </cell>
          <cell r="AW39" t="str">
            <v>2,8 m2</v>
          </cell>
          <cell r="AX39" t="str">
            <v>2,8 m2</v>
          </cell>
          <cell r="AY39" t="str">
            <v>2,8 m2</v>
          </cell>
          <cell r="AZ39" t="str">
            <v>2,8 m2</v>
          </cell>
          <cell r="BA39" t="str">
            <v>2,8 m2</v>
          </cell>
          <cell r="BB39" t="str">
            <v>2,8 m2</v>
          </cell>
        </row>
        <row r="40">
          <cell r="D40" t="str">
            <v>TW_</v>
          </cell>
          <cell r="E40" t="str">
            <v>PV (m2) Z 45º</v>
          </cell>
          <cell r="F40" t="str">
            <v>-</v>
          </cell>
          <cell r="G40" t="str">
            <v>-</v>
          </cell>
          <cell r="H40" t="str">
            <v>-</v>
          </cell>
          <cell r="I40" t="str">
            <v>1 m2 PV</v>
          </cell>
          <cell r="J40" t="str">
            <v>-</v>
          </cell>
          <cell r="K40" t="str">
            <v>-</v>
          </cell>
          <cell r="L40" t="str">
            <v>6 m2 PV</v>
          </cell>
          <cell r="M40" t="str">
            <v>-</v>
          </cell>
          <cell r="N40" t="str">
            <v>6 m2 PV</v>
          </cell>
          <cell r="O40" t="str">
            <v>26 m2 PV</v>
          </cell>
          <cell r="P40" t="str">
            <v>20 m2 PV</v>
          </cell>
          <cell r="Q40" t="str">
            <v>26 m2 PV</v>
          </cell>
          <cell r="V40" t="str">
            <v>40 m2 PV</v>
          </cell>
          <cell r="W40" t="str">
            <v>38 m2 PV</v>
          </cell>
          <cell r="X40" t="str">
            <v>39 m2 PV</v>
          </cell>
          <cell r="Y40" t="str">
            <v>26 m2 PV</v>
          </cell>
          <cell r="Z40" t="str">
            <v>PV (m2) Z 45º</v>
          </cell>
          <cell r="AA40" t="str">
            <v>-</v>
          </cell>
          <cell r="AB40" t="str">
            <v>-</v>
          </cell>
          <cell r="AC40" t="str">
            <v>-</v>
          </cell>
          <cell r="AD40" t="str">
            <v>-</v>
          </cell>
          <cell r="AE40" t="str">
            <v>1 m2 PV</v>
          </cell>
          <cell r="AF40" t="str">
            <v>1 m2 PV</v>
          </cell>
          <cell r="AG40" t="str">
            <v>6 m2 PV</v>
          </cell>
          <cell r="AH40" t="str">
            <v>7 m2 PV</v>
          </cell>
          <cell r="AI40" t="str">
            <v>7 m2 PV</v>
          </cell>
          <cell r="AJ40" t="str">
            <v>26 m2 PV</v>
          </cell>
          <cell r="AK40" t="str">
            <v>27 m2 PV</v>
          </cell>
          <cell r="AL40" t="str">
            <v>27 m2 PV</v>
          </cell>
          <cell r="AP40" t="str">
            <v>PV (m2) Z 45º</v>
          </cell>
          <cell r="AQ40" t="str">
            <v>-</v>
          </cell>
          <cell r="AR40" t="str">
            <v>-</v>
          </cell>
          <cell r="AS40" t="str">
            <v>-</v>
          </cell>
          <cell r="AT40" t="str">
            <v>5 m2 PV</v>
          </cell>
          <cell r="AU40" t="str">
            <v>-</v>
          </cell>
          <cell r="AV40" t="str">
            <v>4 m2 PV</v>
          </cell>
          <cell r="AW40" t="str">
            <v>12 m2 PV</v>
          </cell>
          <cell r="AX40" t="str">
            <v>6 m2 PV</v>
          </cell>
          <cell r="AY40" t="str">
            <v>11 m2 PV</v>
          </cell>
          <cell r="AZ40" t="str">
            <v>32 m2 PV</v>
          </cell>
          <cell r="BA40" t="str">
            <v>26 m2 PV</v>
          </cell>
          <cell r="BB40" t="str">
            <v>31 m2 PV</v>
          </cell>
        </row>
        <row r="41">
          <cell r="D41" t="str">
            <v>TW_</v>
          </cell>
          <cell r="E41" t="str">
            <v>Vrije koeling</v>
          </cell>
          <cell r="F41" t="str">
            <v>n.v.t.</v>
          </cell>
          <cell r="G41" t="str">
            <v>ja</v>
          </cell>
          <cell r="H41" t="str">
            <v>n.v.t.</v>
          </cell>
          <cell r="I41" t="str">
            <v>n.v.t.</v>
          </cell>
          <cell r="J41" t="str">
            <v>ja</v>
          </cell>
          <cell r="K41" t="str">
            <v>n.v.t.</v>
          </cell>
          <cell r="L41" t="str">
            <v>n.v.t.</v>
          </cell>
          <cell r="M41" t="str">
            <v>ja</v>
          </cell>
          <cell r="N41" t="str">
            <v>n.v.t.</v>
          </cell>
          <cell r="O41" t="str">
            <v>n.v.t.</v>
          </cell>
          <cell r="P41" t="str">
            <v>ja</v>
          </cell>
          <cell r="Q41" t="str">
            <v>n.v.t.</v>
          </cell>
          <cell r="V41" t="str">
            <v>n.v.t.</v>
          </cell>
          <cell r="W41" t="str">
            <v>ja</v>
          </cell>
          <cell r="X41" t="str">
            <v>n.v.t.</v>
          </cell>
          <cell r="Y41" t="str">
            <v>ja</v>
          </cell>
          <cell r="Z41" t="str">
            <v>Vrije koeling</v>
          </cell>
          <cell r="AA41" t="str">
            <v>n.v.t.</v>
          </cell>
          <cell r="AB41" t="str">
            <v>ja</v>
          </cell>
          <cell r="AC41" t="str">
            <v>n.v.t.</v>
          </cell>
          <cell r="AD41" t="str">
            <v>n.v.t.</v>
          </cell>
          <cell r="AE41" t="str">
            <v>ja</v>
          </cell>
          <cell r="AF41" t="str">
            <v>n.v.t.</v>
          </cell>
          <cell r="AG41" t="str">
            <v>n.v.t.</v>
          </cell>
          <cell r="AH41" t="str">
            <v>ja</v>
          </cell>
          <cell r="AI41" t="str">
            <v>n.v.t.</v>
          </cell>
          <cell r="AJ41" t="str">
            <v>n.v.t.</v>
          </cell>
          <cell r="AK41" t="str">
            <v>ja</v>
          </cell>
          <cell r="AL41" t="str">
            <v>n.v.t.</v>
          </cell>
          <cell r="AP41" t="str">
            <v>Vrije koeling</v>
          </cell>
          <cell r="AQ41" t="str">
            <v>n.v.t.</v>
          </cell>
          <cell r="AR41" t="str">
            <v>ja</v>
          </cell>
          <cell r="AS41" t="str">
            <v>n.v.t.</v>
          </cell>
          <cell r="AT41" t="str">
            <v>n.v.t.</v>
          </cell>
          <cell r="AU41" t="str">
            <v>ja</v>
          </cell>
          <cell r="AV41" t="str">
            <v>n.v.t.</v>
          </cell>
          <cell r="AW41" t="str">
            <v>n.v.t.</v>
          </cell>
          <cell r="AX41" t="str">
            <v>ja</v>
          </cell>
          <cell r="AY41" t="str">
            <v>n.v.t.</v>
          </cell>
          <cell r="AZ41" t="str">
            <v>n.v.t.</v>
          </cell>
          <cell r="BA41" t="str">
            <v>ja</v>
          </cell>
          <cell r="BB41" t="str">
            <v>n.v.t.</v>
          </cell>
        </row>
        <row r="42">
          <cell r="D42" t="str">
            <v>TW_EPC</v>
          </cell>
          <cell r="E42" t="str">
            <v>EPC score</v>
          </cell>
          <cell r="F42">
            <v>0.59</v>
          </cell>
          <cell r="G42">
            <v>0.56999999999999995</v>
          </cell>
          <cell r="H42">
            <v>0.57999999999999996</v>
          </cell>
          <cell r="I42">
            <v>0.39</v>
          </cell>
          <cell r="J42">
            <v>0.39</v>
          </cell>
          <cell r="K42">
            <v>0.39</v>
          </cell>
          <cell r="L42">
            <v>0.3</v>
          </cell>
          <cell r="M42">
            <v>0.3</v>
          </cell>
          <cell r="N42">
            <v>0.3</v>
          </cell>
          <cell r="O42">
            <v>0</v>
          </cell>
          <cell r="P42">
            <v>0</v>
          </cell>
          <cell r="Q42">
            <v>0</v>
          </cell>
          <cell r="S42" t="str">
            <v>m2 extra PV voor Energieneutaal</v>
          </cell>
          <cell r="V42">
            <v>0</v>
          </cell>
          <cell r="W42">
            <v>0</v>
          </cell>
          <cell r="X42">
            <v>0</v>
          </cell>
          <cell r="Y42">
            <v>0</v>
          </cell>
          <cell r="Z42" t="str">
            <v>EPC score</v>
          </cell>
          <cell r="AA42">
            <v>0.52</v>
          </cell>
          <cell r="AB42">
            <v>0.48</v>
          </cell>
          <cell r="AC42">
            <v>0.52</v>
          </cell>
          <cell r="AD42">
            <v>0.39</v>
          </cell>
          <cell r="AE42">
            <v>0.39</v>
          </cell>
          <cell r="AF42">
            <v>0.39</v>
          </cell>
          <cell r="AG42">
            <v>0.3</v>
          </cell>
          <cell r="AH42">
            <v>0.3</v>
          </cell>
          <cell r="AI42">
            <v>0.3</v>
          </cell>
          <cell r="AJ42">
            <v>0</v>
          </cell>
          <cell r="AK42">
            <v>0</v>
          </cell>
          <cell r="AL42">
            <v>0</v>
          </cell>
          <cell r="AN42" t="str">
            <v>m2 extra PV voor Energieneutaal</v>
          </cell>
          <cell r="AP42" t="str">
            <v>EPC score</v>
          </cell>
          <cell r="AQ42">
            <v>0.59</v>
          </cell>
          <cell r="AR42">
            <v>0.56999999999999995</v>
          </cell>
          <cell r="AS42">
            <v>0.57999999999999996</v>
          </cell>
          <cell r="AT42">
            <v>0.4</v>
          </cell>
          <cell r="AU42">
            <v>0.39</v>
          </cell>
          <cell r="AV42">
            <v>0.4</v>
          </cell>
          <cell r="AW42">
            <v>0.3</v>
          </cell>
          <cell r="AX42">
            <v>0.3</v>
          </cell>
          <cell r="AY42">
            <v>0.3</v>
          </cell>
          <cell r="AZ42">
            <v>0</v>
          </cell>
          <cell r="BA42">
            <v>0</v>
          </cell>
          <cell r="BB42">
            <v>0</v>
          </cell>
          <cell r="BD42" t="str">
            <v>m2 extra PV voor Energieneutaal</v>
          </cell>
        </row>
        <row r="43">
          <cell r="D43" t="str">
            <v>TW_</v>
          </cell>
          <cell r="E43" t="str">
            <v>Energieverbruik en kosten</v>
          </cell>
          <cell r="Q43" t="str">
            <v>m2 PV--&gt;</v>
          </cell>
          <cell r="R43">
            <v>19.618855400071759</v>
          </cell>
          <cell r="S43">
            <v>13.928955866523143</v>
          </cell>
          <cell r="T43">
            <v>15.520870709245303</v>
          </cell>
          <cell r="Z43" t="str">
            <v>Energieverbruik en kosten</v>
          </cell>
          <cell r="AL43" t="str">
            <v>m2 PV--&gt;</v>
          </cell>
          <cell r="AM43">
            <v>18.110124387035039</v>
          </cell>
          <cell r="AN43">
            <v>8.2777179763186215</v>
          </cell>
          <cell r="AO43">
            <v>13.181437627078097</v>
          </cell>
          <cell r="AP43" t="str">
            <v>Energieverbruik en kosten</v>
          </cell>
          <cell r="BB43" t="str">
            <v>m2 PV--&gt;</v>
          </cell>
          <cell r="BC43">
            <v>16.334140653031934</v>
          </cell>
          <cell r="BD43">
            <v>8.91280947255113</v>
          </cell>
          <cell r="BE43">
            <v>12.137304150221263</v>
          </cell>
        </row>
        <row r="44">
          <cell r="D44" t="str">
            <v>TW_gaslaag</v>
          </cell>
          <cell r="E44" t="str">
            <v>gasverbruik</v>
          </cell>
          <cell r="F44">
            <v>442</v>
          </cell>
          <cell r="G44">
            <v>0</v>
          </cell>
          <cell r="H44">
            <v>0</v>
          </cell>
          <cell r="I44">
            <v>249</v>
          </cell>
          <cell r="J44">
            <v>0</v>
          </cell>
          <cell r="K44">
            <v>0</v>
          </cell>
          <cell r="L44">
            <v>249</v>
          </cell>
          <cell r="M44">
            <v>0</v>
          </cell>
          <cell r="N44">
            <v>0</v>
          </cell>
          <cell r="O44">
            <v>249</v>
          </cell>
          <cell r="P44">
            <v>0</v>
          </cell>
          <cell r="Q44">
            <v>0</v>
          </cell>
          <cell r="R44">
            <v>249</v>
          </cell>
          <cell r="S44">
            <v>0</v>
          </cell>
          <cell r="T44">
            <v>0</v>
          </cell>
          <cell r="V44">
            <v>442</v>
          </cell>
          <cell r="W44">
            <v>0</v>
          </cell>
          <cell r="X44">
            <v>0</v>
          </cell>
          <cell r="Y44">
            <v>0</v>
          </cell>
          <cell r="Z44" t="str">
            <v>gasverbruik</v>
          </cell>
          <cell r="AA44">
            <v>390</v>
          </cell>
          <cell r="AB44">
            <v>0</v>
          </cell>
          <cell r="AC44">
            <v>0</v>
          </cell>
          <cell r="AD44">
            <v>215</v>
          </cell>
          <cell r="AE44">
            <v>0</v>
          </cell>
          <cell r="AF44">
            <v>0</v>
          </cell>
          <cell r="AG44">
            <v>215</v>
          </cell>
          <cell r="AH44">
            <v>0</v>
          </cell>
          <cell r="AI44">
            <v>0</v>
          </cell>
          <cell r="AJ44">
            <v>215</v>
          </cell>
          <cell r="AK44">
            <v>0</v>
          </cell>
          <cell r="AL44">
            <v>0</v>
          </cell>
          <cell r="AM44">
            <v>215</v>
          </cell>
          <cell r="AN44">
            <v>0</v>
          </cell>
          <cell r="AO44">
            <v>0</v>
          </cell>
          <cell r="AP44" t="str">
            <v>gasverbruik</v>
          </cell>
          <cell r="AQ44">
            <v>442</v>
          </cell>
          <cell r="AR44">
            <v>0</v>
          </cell>
          <cell r="AS44">
            <v>0</v>
          </cell>
          <cell r="AT44">
            <v>267</v>
          </cell>
          <cell r="AU44">
            <v>0</v>
          </cell>
          <cell r="AV44">
            <v>0</v>
          </cell>
          <cell r="AW44">
            <v>267</v>
          </cell>
          <cell r="AX44">
            <v>0</v>
          </cell>
          <cell r="AY44">
            <v>0</v>
          </cell>
          <cell r="AZ44">
            <v>267</v>
          </cell>
          <cell r="BA44">
            <v>0</v>
          </cell>
          <cell r="BB44">
            <v>0</v>
          </cell>
          <cell r="BC44">
            <v>267</v>
          </cell>
          <cell r="BD44">
            <v>0</v>
          </cell>
          <cell r="BE44">
            <v>0</v>
          </cell>
        </row>
        <row r="45">
          <cell r="D45" t="str">
            <v>TW_elektralaag</v>
          </cell>
          <cell r="E45" t="str">
            <v>Elektraverbruik</v>
          </cell>
          <cell r="F45">
            <v>1805</v>
          </cell>
          <cell r="G45">
            <v>4311</v>
          </cell>
          <cell r="H45">
            <v>2218</v>
          </cell>
          <cell r="I45">
            <v>1712</v>
          </cell>
          <cell r="J45">
            <v>3231</v>
          </cell>
          <cell r="K45">
            <v>2218</v>
          </cell>
          <cell r="L45">
            <v>1248</v>
          </cell>
          <cell r="M45">
            <v>3163</v>
          </cell>
          <cell r="N45">
            <v>1661</v>
          </cell>
          <cell r="O45">
            <v>-610</v>
          </cell>
          <cell r="P45">
            <v>1294</v>
          </cell>
          <cell r="Q45">
            <v>-197</v>
          </cell>
          <cell r="R45">
            <v>-2432.5916666666662</v>
          </cell>
          <cell r="S45">
            <v>0</v>
          </cell>
          <cell r="T45">
            <v>-1638.8888888888887</v>
          </cell>
          <cell r="V45">
            <v>-1932</v>
          </cell>
          <cell r="W45">
            <v>781</v>
          </cell>
          <cell r="X45">
            <v>-1405</v>
          </cell>
          <cell r="Y45">
            <v>815</v>
          </cell>
          <cell r="Z45" t="str">
            <v>Elektraverbruik</v>
          </cell>
          <cell r="AA45">
            <v>2011</v>
          </cell>
          <cell r="AB45">
            <v>3958</v>
          </cell>
          <cell r="AC45">
            <v>2442</v>
          </cell>
          <cell r="AD45">
            <v>2011</v>
          </cell>
          <cell r="AE45">
            <v>3198</v>
          </cell>
          <cell r="AF45">
            <v>2349</v>
          </cell>
          <cell r="AG45">
            <v>1453</v>
          </cell>
          <cell r="AH45">
            <v>2641</v>
          </cell>
          <cell r="AI45">
            <v>1791</v>
          </cell>
          <cell r="AJ45">
            <v>-418</v>
          </cell>
          <cell r="AK45">
            <v>769</v>
          </cell>
          <cell r="AL45">
            <v>-81</v>
          </cell>
          <cell r="AM45">
            <v>-2100.4305555555552</v>
          </cell>
          <cell r="AN45">
            <v>0</v>
          </cell>
          <cell r="AO45">
            <v>-1305.5555555555552</v>
          </cell>
          <cell r="AP45" t="str">
            <v>Elektraverbruik</v>
          </cell>
          <cell r="AQ45">
            <v>1805</v>
          </cell>
          <cell r="AR45">
            <v>4311</v>
          </cell>
          <cell r="AS45">
            <v>2218</v>
          </cell>
          <cell r="AT45">
            <v>1340</v>
          </cell>
          <cell r="AU45">
            <v>3257</v>
          </cell>
          <cell r="AV45">
            <v>1846</v>
          </cell>
          <cell r="AW45">
            <v>690</v>
          </cell>
          <cell r="AX45">
            <v>2697</v>
          </cell>
          <cell r="AY45">
            <v>1196</v>
          </cell>
          <cell r="AZ45">
            <v>-1091</v>
          </cell>
          <cell r="BA45">
            <v>828</v>
          </cell>
          <cell r="BB45">
            <v>-678</v>
          </cell>
          <cell r="BC45">
            <v>-2608.4416666666666</v>
          </cell>
          <cell r="BD45">
            <v>0</v>
          </cell>
          <cell r="BE45">
            <v>-1805.5555555555554</v>
          </cell>
        </row>
        <row r="46">
          <cell r="D46" t="str">
            <v>TW_warmtelaag</v>
          </cell>
          <cell r="E46" t="str">
            <v>Warmteverbruik</v>
          </cell>
          <cell r="F46">
            <v>0</v>
          </cell>
          <cell r="G46">
            <v>0</v>
          </cell>
          <cell r="H46">
            <v>11.6</v>
          </cell>
          <cell r="I46">
            <v>0</v>
          </cell>
          <cell r="J46">
            <v>0</v>
          </cell>
          <cell r="K46">
            <v>5.9</v>
          </cell>
          <cell r="L46">
            <v>0</v>
          </cell>
          <cell r="M46">
            <v>0</v>
          </cell>
          <cell r="N46">
            <v>5.9</v>
          </cell>
          <cell r="O46">
            <v>0</v>
          </cell>
          <cell r="P46">
            <v>0</v>
          </cell>
          <cell r="Q46">
            <v>5.9</v>
          </cell>
          <cell r="R46">
            <v>0</v>
          </cell>
          <cell r="S46">
            <v>0</v>
          </cell>
          <cell r="T46">
            <v>5.9</v>
          </cell>
          <cell r="V46">
            <v>0</v>
          </cell>
          <cell r="W46">
            <v>0</v>
          </cell>
          <cell r="X46">
            <v>11.6</v>
          </cell>
          <cell r="Y46">
            <v>0</v>
          </cell>
          <cell r="Z46" t="str">
            <v>Warmteverbruik</v>
          </cell>
          <cell r="AA46">
            <v>0</v>
          </cell>
          <cell r="AB46">
            <v>0</v>
          </cell>
          <cell r="AC46">
            <v>9.8000000000000007</v>
          </cell>
          <cell r="AD46">
            <v>0</v>
          </cell>
          <cell r="AE46">
            <v>0</v>
          </cell>
          <cell r="AF46">
            <v>4.7</v>
          </cell>
          <cell r="AG46">
            <v>0</v>
          </cell>
          <cell r="AH46">
            <v>0</v>
          </cell>
          <cell r="AI46">
            <v>4.7</v>
          </cell>
          <cell r="AJ46">
            <v>0</v>
          </cell>
          <cell r="AK46">
            <v>0</v>
          </cell>
          <cell r="AL46">
            <v>4.7</v>
          </cell>
          <cell r="AM46">
            <v>0</v>
          </cell>
          <cell r="AN46">
            <v>0</v>
          </cell>
          <cell r="AO46">
            <v>4.7</v>
          </cell>
          <cell r="AP46" t="str">
            <v>Warmteverbruik</v>
          </cell>
          <cell r="AQ46">
            <v>0</v>
          </cell>
          <cell r="AR46">
            <v>0</v>
          </cell>
          <cell r="AS46">
            <v>11.6</v>
          </cell>
          <cell r="AT46">
            <v>0</v>
          </cell>
          <cell r="AU46">
            <v>0</v>
          </cell>
          <cell r="AV46">
            <v>6.5</v>
          </cell>
          <cell r="AW46">
            <v>0</v>
          </cell>
          <cell r="AX46">
            <v>0</v>
          </cell>
          <cell r="AY46">
            <v>6.5</v>
          </cell>
          <cell r="AZ46">
            <v>0</v>
          </cell>
          <cell r="BA46">
            <v>0</v>
          </cell>
          <cell r="BB46">
            <v>6.5</v>
          </cell>
          <cell r="BC46">
            <v>0</v>
          </cell>
          <cell r="BD46">
            <v>0</v>
          </cell>
          <cell r="BE46">
            <v>6.5</v>
          </cell>
        </row>
        <row r="47">
          <cell r="D47" t="str">
            <v>TW_jaarnotalaag</v>
          </cell>
          <cell r="E47" t="str">
            <v>Jaarnota energie laag</v>
          </cell>
          <cell r="F47">
            <v>1087</v>
          </cell>
          <cell r="G47">
            <v>1216</v>
          </cell>
          <cell r="H47">
            <v>1404</v>
          </cell>
          <cell r="I47">
            <v>945</v>
          </cell>
          <cell r="J47">
            <v>979</v>
          </cell>
          <cell r="K47">
            <v>1269</v>
          </cell>
          <cell r="L47">
            <v>843</v>
          </cell>
          <cell r="M47">
            <v>964</v>
          </cell>
          <cell r="N47">
            <v>1146</v>
          </cell>
          <cell r="O47">
            <v>434</v>
          </cell>
          <cell r="P47">
            <v>552</v>
          </cell>
          <cell r="Q47">
            <v>738</v>
          </cell>
          <cell r="R47">
            <v>33.263933333333497</v>
          </cell>
          <cell r="S47">
            <v>267.79000000000002</v>
          </cell>
          <cell r="T47">
            <v>419.27644444444451</v>
          </cell>
          <cell r="V47">
            <v>265</v>
          </cell>
          <cell r="W47">
            <v>440</v>
          </cell>
          <cell r="X47">
            <v>607</v>
          </cell>
          <cell r="Y47">
            <v>447</v>
          </cell>
          <cell r="Z47" t="str">
            <v>Jaarnota energie laag</v>
          </cell>
          <cell r="AA47">
            <v>1100</v>
          </cell>
          <cell r="AB47">
            <v>1139</v>
          </cell>
          <cell r="AC47">
            <v>1411</v>
          </cell>
          <cell r="AD47">
            <v>989</v>
          </cell>
          <cell r="AE47">
            <v>971</v>
          </cell>
          <cell r="AF47">
            <v>1267</v>
          </cell>
          <cell r="AG47">
            <v>867</v>
          </cell>
          <cell r="AH47">
            <v>849</v>
          </cell>
          <cell r="AI47">
            <v>1145</v>
          </cell>
          <cell r="AJ47">
            <v>455</v>
          </cell>
          <cell r="AK47">
            <v>437</v>
          </cell>
          <cell r="AL47">
            <v>733</v>
          </cell>
          <cell r="AM47">
            <v>84.888777777777861</v>
          </cell>
          <cell r="AN47">
            <v>267.79000000000002</v>
          </cell>
          <cell r="AO47">
            <v>463.95377777777782</v>
          </cell>
          <cell r="AP47" t="str">
            <v>Jaarnota energie laag</v>
          </cell>
          <cell r="AQ47">
            <v>1087</v>
          </cell>
          <cell r="AR47">
            <v>1216</v>
          </cell>
          <cell r="AS47">
            <v>1404</v>
          </cell>
          <cell r="AT47">
            <v>875</v>
          </cell>
          <cell r="AU47">
            <v>984</v>
          </cell>
          <cell r="AV47">
            <v>1199</v>
          </cell>
          <cell r="AW47">
            <v>732</v>
          </cell>
          <cell r="AX47">
            <v>861</v>
          </cell>
          <cell r="AY47">
            <v>1056</v>
          </cell>
          <cell r="AZ47">
            <v>340</v>
          </cell>
          <cell r="BA47">
            <v>450</v>
          </cell>
          <cell r="BB47">
            <v>644</v>
          </cell>
          <cell r="BC47">
            <v>5.9331333333333163</v>
          </cell>
          <cell r="BD47">
            <v>267.79000000000002</v>
          </cell>
          <cell r="BE47">
            <v>396.9377777777778</v>
          </cell>
        </row>
        <row r="48">
          <cell r="D48" t="str">
            <v>TW_</v>
          </cell>
          <cell r="Q48" t="str">
            <v>m2 PV--&gt;</v>
          </cell>
          <cell r="R48">
            <v>44.155782801100344</v>
          </cell>
          <cell r="S48">
            <v>31.808396124865443</v>
          </cell>
          <cell r="T48">
            <v>39.668699916277951</v>
          </cell>
          <cell r="AL48" t="str">
            <v>m2 PV--&gt;</v>
          </cell>
          <cell r="AM48">
            <v>43.067695251764142</v>
          </cell>
          <cell r="AN48">
            <v>27.018299246501609</v>
          </cell>
          <cell r="AO48">
            <v>37.041023800980739</v>
          </cell>
          <cell r="BB48" t="str">
            <v>m2 PV--&gt;</v>
          </cell>
          <cell r="BC48">
            <v>43.616014830761863</v>
          </cell>
          <cell r="BD48">
            <v>28.180839612486544</v>
          </cell>
          <cell r="BE48">
            <v>38.089941394570019</v>
          </cell>
        </row>
        <row r="49">
          <cell r="D49" t="str">
            <v>TW_gasmidden</v>
          </cell>
          <cell r="E49" t="str">
            <v>gasverbruik</v>
          </cell>
          <cell r="F49">
            <v>653</v>
          </cell>
          <cell r="G49">
            <v>0</v>
          </cell>
          <cell r="H49">
            <v>0</v>
          </cell>
          <cell r="I49">
            <v>338</v>
          </cell>
          <cell r="J49">
            <v>0</v>
          </cell>
          <cell r="K49">
            <v>0</v>
          </cell>
          <cell r="L49">
            <v>338</v>
          </cell>
          <cell r="M49">
            <v>0</v>
          </cell>
          <cell r="N49">
            <v>0</v>
          </cell>
          <cell r="O49">
            <v>338</v>
          </cell>
          <cell r="P49">
            <v>0</v>
          </cell>
          <cell r="Q49">
            <v>0</v>
          </cell>
          <cell r="R49">
            <v>338</v>
          </cell>
          <cell r="S49">
            <v>0</v>
          </cell>
          <cell r="T49">
            <v>0</v>
          </cell>
          <cell r="V49">
            <v>653</v>
          </cell>
          <cell r="W49">
            <v>0</v>
          </cell>
          <cell r="X49">
            <v>0</v>
          </cell>
          <cell r="Y49">
            <v>0</v>
          </cell>
          <cell r="Z49" t="str">
            <v>gasverbruik</v>
          </cell>
          <cell r="AA49">
            <v>578</v>
          </cell>
          <cell r="AB49">
            <v>0</v>
          </cell>
          <cell r="AC49">
            <v>0</v>
          </cell>
          <cell r="AD49">
            <v>308</v>
          </cell>
          <cell r="AE49">
            <v>0</v>
          </cell>
          <cell r="AF49">
            <v>0</v>
          </cell>
          <cell r="AG49">
            <v>308</v>
          </cell>
          <cell r="AH49">
            <v>0</v>
          </cell>
          <cell r="AI49">
            <v>0</v>
          </cell>
          <cell r="AJ49">
            <v>308</v>
          </cell>
          <cell r="AK49">
            <v>0</v>
          </cell>
          <cell r="AL49">
            <v>0</v>
          </cell>
          <cell r="AM49">
            <v>308</v>
          </cell>
          <cell r="AN49">
            <v>0</v>
          </cell>
          <cell r="AO49">
            <v>0</v>
          </cell>
          <cell r="AP49" t="str">
            <v>gasverbruik</v>
          </cell>
          <cell r="AQ49">
            <v>653</v>
          </cell>
          <cell r="AR49">
            <v>0</v>
          </cell>
          <cell r="AS49">
            <v>0</v>
          </cell>
          <cell r="AT49">
            <v>382</v>
          </cell>
          <cell r="AU49">
            <v>0</v>
          </cell>
          <cell r="AV49">
            <v>0</v>
          </cell>
          <cell r="AW49">
            <v>382</v>
          </cell>
          <cell r="AX49">
            <v>0</v>
          </cell>
          <cell r="AY49">
            <v>0</v>
          </cell>
          <cell r="AZ49">
            <v>382</v>
          </cell>
          <cell r="BA49">
            <v>0</v>
          </cell>
          <cell r="BB49">
            <v>0</v>
          </cell>
          <cell r="BC49">
            <v>382</v>
          </cell>
          <cell r="BD49">
            <v>0</v>
          </cell>
          <cell r="BE49">
            <v>0</v>
          </cell>
        </row>
        <row r="50">
          <cell r="D50" t="str">
            <v>TW_elektramidden</v>
          </cell>
          <cell r="E50" t="str">
            <v>Elektraverbruik</v>
          </cell>
          <cell r="F50">
            <v>3216</v>
          </cell>
          <cell r="G50">
            <v>6603</v>
          </cell>
          <cell r="H50">
            <v>3629</v>
          </cell>
          <cell r="I50">
            <v>3123</v>
          </cell>
          <cell r="J50">
            <v>5021</v>
          </cell>
          <cell r="K50">
            <v>3629</v>
          </cell>
          <cell r="L50">
            <v>2659</v>
          </cell>
          <cell r="M50">
            <v>4824</v>
          </cell>
          <cell r="N50">
            <v>3072</v>
          </cell>
          <cell r="O50">
            <v>800</v>
          </cell>
          <cell r="P50">
            <v>2955</v>
          </cell>
          <cell r="Q50">
            <v>1213</v>
          </cell>
          <cell r="R50">
            <v>-3302.0722222222221</v>
          </cell>
          <cell r="S50">
            <v>0</v>
          </cell>
          <cell r="T50">
            <v>-2472.2222222222217</v>
          </cell>
          <cell r="V50">
            <v>-521</v>
          </cell>
          <cell r="W50">
            <v>3073</v>
          </cell>
          <cell r="X50">
            <v>6</v>
          </cell>
          <cell r="Y50">
            <v>2605</v>
          </cell>
          <cell r="Z50" t="str">
            <v>Elektraverbruik</v>
          </cell>
          <cell r="AA50">
            <v>3422</v>
          </cell>
          <cell r="AB50">
            <v>6069</v>
          </cell>
          <cell r="AC50">
            <v>3853</v>
          </cell>
          <cell r="AD50">
            <v>3422</v>
          </cell>
          <cell r="AE50">
            <v>4940</v>
          </cell>
          <cell r="AF50">
            <v>3760</v>
          </cell>
          <cell r="AG50">
            <v>2864</v>
          </cell>
          <cell r="AH50">
            <v>4382</v>
          </cell>
          <cell r="AI50">
            <v>3202</v>
          </cell>
          <cell r="AJ50">
            <v>992</v>
          </cell>
          <cell r="AK50">
            <v>2510</v>
          </cell>
          <cell r="AL50">
            <v>1330</v>
          </cell>
          <cell r="AM50">
            <v>-3008.9888888888891</v>
          </cell>
          <cell r="AN50">
            <v>0</v>
          </cell>
          <cell r="AO50">
            <v>-2111.1111111111109</v>
          </cell>
          <cell r="AP50" t="str">
            <v>Elektraverbruik</v>
          </cell>
          <cell r="AQ50">
            <v>3216</v>
          </cell>
          <cell r="AR50">
            <v>6603</v>
          </cell>
          <cell r="AS50">
            <v>3629</v>
          </cell>
          <cell r="AT50">
            <v>2751</v>
          </cell>
          <cell r="AU50">
            <v>5048</v>
          </cell>
          <cell r="AV50">
            <v>3257</v>
          </cell>
          <cell r="AW50">
            <v>2101</v>
          </cell>
          <cell r="AX50">
            <v>4487</v>
          </cell>
          <cell r="AY50">
            <v>2607</v>
          </cell>
          <cell r="AZ50">
            <v>320</v>
          </cell>
          <cell r="BA50">
            <v>2618</v>
          </cell>
          <cell r="BB50">
            <v>733</v>
          </cell>
          <cell r="BC50">
            <v>-3731.9277777777775</v>
          </cell>
          <cell r="BD50">
            <v>0</v>
          </cell>
          <cell r="BE50">
            <v>-2805.5555555555552</v>
          </cell>
        </row>
        <row r="51">
          <cell r="D51" t="str">
            <v>TW_warmtemidden</v>
          </cell>
          <cell r="E51" t="str">
            <v>Warmteverbruik</v>
          </cell>
          <cell r="F51">
            <v>0</v>
          </cell>
          <cell r="G51">
            <v>0</v>
          </cell>
          <cell r="H51">
            <v>18.100000000000001</v>
          </cell>
          <cell r="I51">
            <v>0</v>
          </cell>
          <cell r="J51">
            <v>0</v>
          </cell>
          <cell r="K51">
            <v>8.9</v>
          </cell>
          <cell r="L51">
            <v>0</v>
          </cell>
          <cell r="M51">
            <v>0</v>
          </cell>
          <cell r="N51">
            <v>8.9</v>
          </cell>
          <cell r="O51">
            <v>0</v>
          </cell>
          <cell r="P51">
            <v>0</v>
          </cell>
          <cell r="Q51">
            <v>8.9</v>
          </cell>
          <cell r="R51">
            <v>0</v>
          </cell>
          <cell r="S51">
            <v>0</v>
          </cell>
          <cell r="T51">
            <v>8.9</v>
          </cell>
          <cell r="V51">
            <v>0</v>
          </cell>
          <cell r="W51">
            <v>0</v>
          </cell>
          <cell r="X51">
            <v>18.100000000000001</v>
          </cell>
          <cell r="Y51">
            <v>0</v>
          </cell>
          <cell r="Z51" t="str">
            <v>Warmteverbruik</v>
          </cell>
          <cell r="AA51">
            <v>0</v>
          </cell>
          <cell r="AB51">
            <v>0</v>
          </cell>
          <cell r="AC51">
            <v>15.5</v>
          </cell>
          <cell r="AD51">
            <v>0</v>
          </cell>
          <cell r="AE51">
            <v>0</v>
          </cell>
          <cell r="AF51">
            <v>7.6</v>
          </cell>
          <cell r="AG51">
            <v>0</v>
          </cell>
          <cell r="AH51">
            <v>0</v>
          </cell>
          <cell r="AI51">
            <v>7.6</v>
          </cell>
          <cell r="AJ51">
            <v>0</v>
          </cell>
          <cell r="AK51">
            <v>0</v>
          </cell>
          <cell r="AL51">
            <v>7.6</v>
          </cell>
          <cell r="AM51">
            <v>0</v>
          </cell>
          <cell r="AN51">
            <v>0</v>
          </cell>
          <cell r="AO51">
            <v>7.6</v>
          </cell>
          <cell r="AP51" t="str">
            <v>Warmteverbruik</v>
          </cell>
          <cell r="AQ51">
            <v>0</v>
          </cell>
          <cell r="AR51">
            <v>0</v>
          </cell>
          <cell r="AS51">
            <v>18.100000000000001</v>
          </cell>
          <cell r="AT51">
            <v>0</v>
          </cell>
          <cell r="AU51">
            <v>0</v>
          </cell>
          <cell r="AV51">
            <v>10.1</v>
          </cell>
          <cell r="AW51">
            <v>0</v>
          </cell>
          <cell r="AX51">
            <v>0</v>
          </cell>
          <cell r="AY51">
            <v>10.1</v>
          </cell>
          <cell r="AZ51">
            <v>0</v>
          </cell>
          <cell r="BA51">
            <v>0</v>
          </cell>
          <cell r="BB51">
            <v>10.1</v>
          </cell>
          <cell r="BC51">
            <v>0</v>
          </cell>
          <cell r="BD51">
            <v>0</v>
          </cell>
          <cell r="BE51">
            <v>10.1</v>
          </cell>
        </row>
        <row r="52">
          <cell r="D52" t="str">
            <v>TW_jaarnotamidden</v>
          </cell>
          <cell r="E52" t="str">
            <v>Jaarnota energie gemiddeld</v>
          </cell>
          <cell r="F52">
            <v>1581</v>
          </cell>
          <cell r="G52">
            <v>1720</v>
          </cell>
          <cell r="H52">
            <v>1869</v>
          </cell>
          <cell r="I52">
            <v>1312</v>
          </cell>
          <cell r="J52">
            <v>1372</v>
          </cell>
          <cell r="K52">
            <v>1650</v>
          </cell>
          <cell r="L52">
            <v>1210</v>
          </cell>
          <cell r="M52">
            <v>1329</v>
          </cell>
          <cell r="N52">
            <v>1527</v>
          </cell>
          <cell r="O52">
            <v>801</v>
          </cell>
          <cell r="P52">
            <v>918</v>
          </cell>
          <cell r="Q52">
            <v>1118</v>
          </cell>
          <cell r="R52">
            <v>-101.87168888888878</v>
          </cell>
          <cell r="S52">
            <v>267.79000000000002</v>
          </cell>
          <cell r="T52">
            <v>307.58311111111124</v>
          </cell>
          <cell r="V52">
            <v>758</v>
          </cell>
          <cell r="W52">
            <v>944</v>
          </cell>
          <cell r="X52">
            <v>1072</v>
          </cell>
          <cell r="Y52">
            <v>841</v>
          </cell>
          <cell r="Z52" t="str">
            <v>Jaarnota energie gemiddeld</v>
          </cell>
          <cell r="AA52">
            <v>1579</v>
          </cell>
          <cell r="AB52">
            <v>1603</v>
          </cell>
          <cell r="AC52">
            <v>1857</v>
          </cell>
          <cell r="AD52">
            <v>1358</v>
          </cell>
          <cell r="AE52">
            <v>1355</v>
          </cell>
          <cell r="AF52">
            <v>1647</v>
          </cell>
          <cell r="AG52">
            <v>1236</v>
          </cell>
          <cell r="AH52">
            <v>1232</v>
          </cell>
          <cell r="AI52">
            <v>1524</v>
          </cell>
          <cell r="AJ52">
            <v>824</v>
          </cell>
          <cell r="AK52">
            <v>820</v>
          </cell>
          <cell r="AL52">
            <v>1112</v>
          </cell>
          <cell r="AM52">
            <v>-56.320355555555565</v>
          </cell>
          <cell r="AN52">
            <v>267.79000000000002</v>
          </cell>
          <cell r="AO52">
            <v>355.9835555555556</v>
          </cell>
          <cell r="AP52" t="str">
            <v>Jaarnota energie gemiddeld</v>
          </cell>
          <cell r="AQ52">
            <v>1581</v>
          </cell>
          <cell r="AR52">
            <v>1720</v>
          </cell>
          <cell r="AS52">
            <v>1869</v>
          </cell>
          <cell r="AT52">
            <v>1258</v>
          </cell>
          <cell r="AU52">
            <v>1378</v>
          </cell>
          <cell r="AV52">
            <v>1597</v>
          </cell>
          <cell r="AW52">
            <v>1115</v>
          </cell>
          <cell r="AX52">
            <v>1255</v>
          </cell>
          <cell r="AY52">
            <v>1454</v>
          </cell>
          <cell r="AZ52">
            <v>723</v>
          </cell>
          <cell r="BA52">
            <v>844</v>
          </cell>
          <cell r="BB52">
            <v>1042</v>
          </cell>
          <cell r="BC52">
            <v>-168.68031111111111</v>
          </cell>
          <cell r="BD52">
            <v>267.79000000000002</v>
          </cell>
          <cell r="BE52">
            <v>262.90577777777781</v>
          </cell>
        </row>
        <row r="53">
          <cell r="D53" t="str">
            <v>TW_</v>
          </cell>
          <cell r="Q53" t="str">
            <v>m2 PV--&gt;</v>
          </cell>
          <cell r="R53">
            <v>90.005202726946536</v>
          </cell>
          <cell r="S53">
            <v>70.516684607104409</v>
          </cell>
          <cell r="T53">
            <v>83.242435115416797</v>
          </cell>
          <cell r="AL53" t="str">
            <v>m2 PV--&gt;</v>
          </cell>
          <cell r="AM53">
            <v>101.32609735677549</v>
          </cell>
          <cell r="AN53">
            <v>72.508073196986004</v>
          </cell>
          <cell r="AO53">
            <v>90.471235498146143</v>
          </cell>
          <cell r="BB53" t="str">
            <v>m2 PV--&gt;</v>
          </cell>
          <cell r="BC53">
            <v>102.70493960052623</v>
          </cell>
          <cell r="BD53">
            <v>73.853606027987084</v>
          </cell>
          <cell r="BE53">
            <v>92.417174979069472</v>
          </cell>
        </row>
        <row r="54">
          <cell r="D54" t="str">
            <v>TW_gashoog</v>
          </cell>
          <cell r="E54" t="str">
            <v>gasverbruik</v>
          </cell>
          <cell r="F54">
            <v>1228</v>
          </cell>
          <cell r="G54">
            <v>0</v>
          </cell>
          <cell r="H54">
            <v>0</v>
          </cell>
          <cell r="I54">
            <v>462</v>
          </cell>
          <cell r="J54">
            <v>0</v>
          </cell>
          <cell r="K54">
            <v>0</v>
          </cell>
          <cell r="L54">
            <v>462</v>
          </cell>
          <cell r="M54">
            <v>0</v>
          </cell>
          <cell r="N54">
            <v>0</v>
          </cell>
          <cell r="O54">
            <v>462</v>
          </cell>
          <cell r="P54">
            <v>0</v>
          </cell>
          <cell r="Q54">
            <v>0</v>
          </cell>
          <cell r="R54">
            <v>462</v>
          </cell>
          <cell r="S54">
            <v>0</v>
          </cell>
          <cell r="T54">
            <v>0</v>
          </cell>
          <cell r="V54">
            <v>1228</v>
          </cell>
          <cell r="W54">
            <v>0</v>
          </cell>
          <cell r="X54">
            <v>0</v>
          </cell>
          <cell r="Y54">
            <v>0</v>
          </cell>
          <cell r="Z54" t="str">
            <v>gasverbruik</v>
          </cell>
          <cell r="AA54">
            <v>1146</v>
          </cell>
          <cell r="AB54">
            <v>0</v>
          </cell>
          <cell r="AC54">
            <v>0</v>
          </cell>
          <cell r="AD54">
            <v>550</v>
          </cell>
          <cell r="AE54">
            <v>0</v>
          </cell>
          <cell r="AF54">
            <v>0</v>
          </cell>
          <cell r="AG54">
            <v>550</v>
          </cell>
          <cell r="AH54">
            <v>0</v>
          </cell>
          <cell r="AI54">
            <v>0</v>
          </cell>
          <cell r="AJ54">
            <v>550</v>
          </cell>
          <cell r="AK54">
            <v>0</v>
          </cell>
          <cell r="AL54">
            <v>0</v>
          </cell>
          <cell r="AM54">
            <v>550</v>
          </cell>
          <cell r="AN54">
            <v>0</v>
          </cell>
          <cell r="AO54">
            <v>0</v>
          </cell>
          <cell r="AP54" t="str">
            <v>gasverbruik</v>
          </cell>
          <cell r="AQ54">
            <v>1228</v>
          </cell>
          <cell r="AR54">
            <v>0</v>
          </cell>
          <cell r="AS54">
            <v>0</v>
          </cell>
          <cell r="AT54">
            <v>632</v>
          </cell>
          <cell r="AU54">
            <v>0</v>
          </cell>
          <cell r="AV54">
            <v>0</v>
          </cell>
          <cell r="AW54">
            <v>632</v>
          </cell>
          <cell r="AX54">
            <v>0</v>
          </cell>
          <cell r="AY54">
            <v>0</v>
          </cell>
          <cell r="AZ54">
            <v>632</v>
          </cell>
          <cell r="BA54">
            <v>0</v>
          </cell>
          <cell r="BB54">
            <v>0</v>
          </cell>
          <cell r="BC54">
            <v>632</v>
          </cell>
          <cell r="BD54">
            <v>0</v>
          </cell>
          <cell r="BE54">
            <v>0</v>
          </cell>
        </row>
        <row r="55">
          <cell r="D55" t="str">
            <v>TW_elektrahoog</v>
          </cell>
          <cell r="E55" t="str">
            <v>Elektraverbruik</v>
          </cell>
          <cell r="F55">
            <v>6263</v>
          </cell>
          <cell r="G55">
            <v>12089</v>
          </cell>
          <cell r="H55">
            <v>6676</v>
          </cell>
          <cell r="I55">
            <v>6170</v>
          </cell>
          <cell r="J55">
            <v>9258</v>
          </cell>
          <cell r="K55">
            <v>6676</v>
          </cell>
          <cell r="L55">
            <v>5706</v>
          </cell>
          <cell r="M55">
            <v>8419</v>
          </cell>
          <cell r="N55">
            <v>6119</v>
          </cell>
          <cell r="O55">
            <v>3848</v>
          </cell>
          <cell r="P55">
            <v>6551</v>
          </cell>
          <cell r="Q55">
            <v>4261</v>
          </cell>
          <cell r="R55">
            <v>-4513.4833333333336</v>
          </cell>
          <cell r="S55">
            <v>0</v>
          </cell>
          <cell r="T55">
            <v>-3472.2222222222208</v>
          </cell>
          <cell r="V55">
            <v>2526</v>
          </cell>
          <cell r="W55">
            <v>8558</v>
          </cell>
          <cell r="X55">
            <v>3053</v>
          </cell>
          <cell r="Y55">
            <v>6842</v>
          </cell>
          <cell r="Z55" t="str">
            <v>Elektraverbruik</v>
          </cell>
          <cell r="AA55">
            <v>6469</v>
          </cell>
          <cell r="AB55">
            <v>11490</v>
          </cell>
          <cell r="AC55">
            <v>6900</v>
          </cell>
          <cell r="AD55">
            <v>6469</v>
          </cell>
          <cell r="AE55">
            <v>9165</v>
          </cell>
          <cell r="AF55">
            <v>6807</v>
          </cell>
          <cell r="AG55">
            <v>5911</v>
          </cell>
          <cell r="AH55">
            <v>8608</v>
          </cell>
          <cell r="AI55">
            <v>6249</v>
          </cell>
          <cell r="AJ55">
            <v>4040</v>
          </cell>
          <cell r="AK55">
            <v>6736</v>
          </cell>
          <cell r="AL55">
            <v>4377</v>
          </cell>
          <cell r="AM55">
            <v>-5373.1944444444434</v>
          </cell>
          <cell r="AN55">
            <v>0</v>
          </cell>
          <cell r="AO55">
            <v>-4027.7777777777774</v>
          </cell>
          <cell r="AP55" t="str">
            <v>Elektraverbruik</v>
          </cell>
          <cell r="AQ55">
            <v>6263</v>
          </cell>
          <cell r="AR55">
            <v>12089</v>
          </cell>
          <cell r="AS55">
            <v>6676</v>
          </cell>
          <cell r="AT55">
            <v>5799</v>
          </cell>
          <cell r="AU55">
            <v>9290</v>
          </cell>
          <cell r="AV55">
            <v>6305</v>
          </cell>
          <cell r="AW55">
            <v>5148</v>
          </cell>
          <cell r="AX55">
            <v>8730</v>
          </cell>
          <cell r="AY55">
            <v>5654</v>
          </cell>
          <cell r="AZ55">
            <v>3367</v>
          </cell>
          <cell r="BA55">
            <v>6861</v>
          </cell>
          <cell r="BB55">
            <v>3780</v>
          </cell>
          <cell r="BC55">
            <v>-6174.2888888888883</v>
          </cell>
          <cell r="BD55">
            <v>0</v>
          </cell>
          <cell r="BE55">
            <v>-4805.5555555555547</v>
          </cell>
        </row>
        <row r="56">
          <cell r="D56" t="str">
            <v>TW_warmtehoog</v>
          </cell>
          <cell r="E56" t="str">
            <v>Warmteverbruik</v>
          </cell>
          <cell r="F56">
            <v>0</v>
          </cell>
          <cell r="G56">
            <v>0</v>
          </cell>
          <cell r="H56">
            <v>34.9</v>
          </cell>
          <cell r="I56">
            <v>0</v>
          </cell>
          <cell r="J56">
            <v>0</v>
          </cell>
          <cell r="K56">
            <v>12.5</v>
          </cell>
          <cell r="L56">
            <v>0</v>
          </cell>
          <cell r="M56">
            <v>0</v>
          </cell>
          <cell r="N56">
            <v>12.5</v>
          </cell>
          <cell r="O56">
            <v>0</v>
          </cell>
          <cell r="P56">
            <v>0</v>
          </cell>
          <cell r="Q56">
            <v>12.5</v>
          </cell>
          <cell r="R56">
            <v>0</v>
          </cell>
          <cell r="S56">
            <v>0</v>
          </cell>
          <cell r="T56">
            <v>12.5</v>
          </cell>
          <cell r="V56">
            <v>0</v>
          </cell>
          <cell r="W56">
            <v>0</v>
          </cell>
          <cell r="X56">
            <v>34.9</v>
          </cell>
          <cell r="Y56">
            <v>0</v>
          </cell>
          <cell r="Z56" t="str">
            <v>Warmteverbruik</v>
          </cell>
          <cell r="AA56">
            <v>0</v>
          </cell>
          <cell r="AB56">
            <v>0</v>
          </cell>
          <cell r="AC56">
            <v>32.1</v>
          </cell>
          <cell r="AD56">
            <v>0</v>
          </cell>
          <cell r="AE56">
            <v>0</v>
          </cell>
          <cell r="AF56">
            <v>14.5</v>
          </cell>
          <cell r="AG56">
            <v>0</v>
          </cell>
          <cell r="AH56">
            <v>0</v>
          </cell>
          <cell r="AI56">
            <v>14.5</v>
          </cell>
          <cell r="AJ56">
            <v>0</v>
          </cell>
          <cell r="AK56">
            <v>0</v>
          </cell>
          <cell r="AL56">
            <v>14.5</v>
          </cell>
          <cell r="AM56">
            <v>0</v>
          </cell>
          <cell r="AN56">
            <v>0</v>
          </cell>
          <cell r="AO56">
            <v>14.5</v>
          </cell>
          <cell r="AP56" t="str">
            <v>Warmteverbruik</v>
          </cell>
          <cell r="AQ56">
            <v>0</v>
          </cell>
          <cell r="AR56">
            <v>0</v>
          </cell>
          <cell r="AS56">
            <v>34.9</v>
          </cell>
          <cell r="AT56">
            <v>0</v>
          </cell>
          <cell r="AU56">
            <v>0</v>
          </cell>
          <cell r="AV56">
            <v>17.3</v>
          </cell>
          <cell r="AW56">
            <v>0</v>
          </cell>
          <cell r="AX56">
            <v>0</v>
          </cell>
          <cell r="AY56">
            <v>17.3</v>
          </cell>
          <cell r="AZ56">
            <v>0</v>
          </cell>
          <cell r="BA56">
            <v>0</v>
          </cell>
          <cell r="BB56">
            <v>17.3</v>
          </cell>
          <cell r="BC56">
            <v>0</v>
          </cell>
          <cell r="BD56">
            <v>0</v>
          </cell>
          <cell r="BE56">
            <v>17.3</v>
          </cell>
        </row>
        <row r="57">
          <cell r="D57" t="str">
            <v>TW_jaarnotahoog</v>
          </cell>
          <cell r="E57" t="str">
            <v>Jaarnota energie hoog</v>
          </cell>
          <cell r="F57">
            <v>2614</v>
          </cell>
          <cell r="G57">
            <v>2927</v>
          </cell>
          <cell r="H57">
            <v>2942</v>
          </cell>
          <cell r="I57">
            <v>2060</v>
          </cell>
          <cell r="J57">
            <v>2305</v>
          </cell>
          <cell r="K57">
            <v>2407</v>
          </cell>
          <cell r="L57">
            <v>1958</v>
          </cell>
          <cell r="M57">
            <v>2120</v>
          </cell>
          <cell r="N57">
            <v>2284</v>
          </cell>
          <cell r="O57">
            <v>1549</v>
          </cell>
          <cell r="P57">
            <v>1709</v>
          </cell>
          <cell r="Q57">
            <v>1875</v>
          </cell>
          <cell r="R57">
            <v>-290.15053333333333</v>
          </cell>
          <cell r="S57">
            <v>267.79000000000002</v>
          </cell>
          <cell r="T57">
            <v>173.55111111111142</v>
          </cell>
          <cell r="V57">
            <v>1792</v>
          </cell>
          <cell r="W57">
            <v>2151</v>
          </cell>
          <cell r="X57">
            <v>2145</v>
          </cell>
          <cell r="Y57">
            <v>1773</v>
          </cell>
          <cell r="Z57" t="str">
            <v>Jaarnota energie hoog</v>
          </cell>
          <cell r="AA57">
            <v>2607</v>
          </cell>
          <cell r="AB57">
            <v>2796</v>
          </cell>
          <cell r="AC57">
            <v>2924</v>
          </cell>
          <cell r="AD57">
            <v>2231</v>
          </cell>
          <cell r="AE57">
            <v>2284</v>
          </cell>
          <cell r="AF57">
            <v>2483</v>
          </cell>
          <cell r="AG57">
            <v>2109</v>
          </cell>
          <cell r="AH57">
            <v>2162</v>
          </cell>
          <cell r="AI57">
            <v>2360</v>
          </cell>
          <cell r="AJ57">
            <v>1697</v>
          </cell>
          <cell r="AK57">
            <v>1750</v>
          </cell>
          <cell r="AL57">
            <v>1948</v>
          </cell>
          <cell r="AM57">
            <v>-373.9677777777776</v>
          </cell>
          <cell r="AN57">
            <v>267.79000000000002</v>
          </cell>
          <cell r="AO57">
            <v>99.088888888889016</v>
          </cell>
          <cell r="AP57" t="str">
            <v>Jaarnota energie hoog</v>
          </cell>
          <cell r="AQ57">
            <v>2614</v>
          </cell>
          <cell r="AR57">
            <v>2927</v>
          </cell>
          <cell r="AS57">
            <v>2942</v>
          </cell>
          <cell r="AT57">
            <v>2136</v>
          </cell>
          <cell r="AU57">
            <v>2312</v>
          </cell>
          <cell r="AV57">
            <v>2440</v>
          </cell>
          <cell r="AW57">
            <v>1992</v>
          </cell>
          <cell r="AX57">
            <v>2188</v>
          </cell>
          <cell r="AY57">
            <v>2297</v>
          </cell>
          <cell r="AZ57">
            <v>1601</v>
          </cell>
          <cell r="BA57">
            <v>1777</v>
          </cell>
          <cell r="BB57">
            <v>1885</v>
          </cell>
          <cell r="BC57">
            <v>-498.4747555555553</v>
          </cell>
          <cell r="BD57">
            <v>267.79000000000002</v>
          </cell>
          <cell r="BE57">
            <v>-5.1582222222219229</v>
          </cell>
        </row>
        <row r="58">
          <cell r="D58" t="str">
            <v>TW_</v>
          </cell>
        </row>
        <row r="59">
          <cell r="D59" t="str">
            <v>TW_</v>
          </cell>
          <cell r="G59" t="str">
            <v>epc 0,6 variant</v>
          </cell>
          <cell r="J59" t="str">
            <v>epc 0,4 variant</v>
          </cell>
          <cell r="M59" t="str">
            <v>epc 0,3 variant</v>
          </cell>
          <cell r="P59" t="str">
            <v>epc 0,0 variant</v>
          </cell>
          <cell r="S59" t="str">
            <v>XXL variant (energie neutraal)</v>
          </cell>
          <cell r="V59" t="str">
            <v>epc 0,0 variant met alleen PV ipv zonnecollector</v>
          </cell>
          <cell r="AB59" t="str">
            <v>epc 0,6 variant</v>
          </cell>
          <cell r="AE59" t="str">
            <v>epc 0,4 variant</v>
          </cell>
          <cell r="AH59" t="str">
            <v>epc 0,3 variant</v>
          </cell>
          <cell r="AK59" t="str">
            <v>epc 0,0 variant</v>
          </cell>
          <cell r="AM59" t="str">
            <v>XXL variant (energie neutraal)</v>
          </cell>
          <cell r="AR59" t="str">
            <v>epc 0,6 variant</v>
          </cell>
          <cell r="AU59" t="str">
            <v>epc 0,4 variant</v>
          </cell>
          <cell r="AX59" t="str">
            <v>epc 0,3 variant</v>
          </cell>
          <cell r="BA59" t="str">
            <v>epc 0,0 variant</v>
          </cell>
          <cell r="BC59" t="str">
            <v>XXL variant (energie neutraal)</v>
          </cell>
        </row>
        <row r="60">
          <cell r="D60" t="str">
            <v>HW_</v>
          </cell>
          <cell r="E60" t="str">
            <v>hoekwoning</v>
          </cell>
          <cell r="F60" t="str">
            <v>0,6-HR-s1</v>
          </cell>
          <cell r="G60" t="str">
            <v>0,6-WP-s1</v>
          </cell>
          <cell r="H60" t="str">
            <v>0,6-SV-s1</v>
          </cell>
          <cell r="I60" t="str">
            <v>0,4-HR-s1</v>
          </cell>
          <cell r="J60" t="str">
            <v>0,4-WP-s1</v>
          </cell>
          <cell r="K60" t="str">
            <v>0,4-SV-s1</v>
          </cell>
          <cell r="L60" t="str">
            <v>0,3-HR-s1</v>
          </cell>
          <cell r="M60" t="str">
            <v>0,3-WP-s1</v>
          </cell>
          <cell r="N60" t="str">
            <v>0,3-SV-s1</v>
          </cell>
          <cell r="O60" t="str">
            <v>0,0-HR-s1</v>
          </cell>
          <cell r="P60" t="str">
            <v>0,0-WP-s1</v>
          </cell>
          <cell r="Q60" t="str">
            <v>0,0-SV-s1</v>
          </cell>
          <cell r="R60" t="str">
            <v>0,0-HR-XXL</v>
          </cell>
          <cell r="S60" t="str">
            <v>0,0-WP-XXL</v>
          </cell>
          <cell r="T60" t="str">
            <v>0,0-SV-XXL</v>
          </cell>
          <cell r="V60" t="str">
            <v>0,6-HR-s2</v>
          </cell>
          <cell r="W60" t="str">
            <v>0,6-WP-s2</v>
          </cell>
          <cell r="X60" t="str">
            <v>0,6-SV-s2</v>
          </cell>
          <cell r="Y60" t="str">
            <v>0,4-WP-s2</v>
          </cell>
          <cell r="Z60" t="str">
            <v>hoekwoning</v>
          </cell>
          <cell r="AA60" t="str">
            <v>0,6-HR-s3</v>
          </cell>
          <cell r="AB60" t="str">
            <v>0,6-WP-s3</v>
          </cell>
          <cell r="AC60" t="str">
            <v>0,6-SV-s3</v>
          </cell>
          <cell r="AD60" t="str">
            <v>0,4-HR-s3</v>
          </cell>
          <cell r="AE60" t="str">
            <v>0,4-WP-s3</v>
          </cell>
          <cell r="AF60" t="str">
            <v>0,4-SV-s3</v>
          </cell>
          <cell r="AG60" t="str">
            <v>0,3-HR-s3</v>
          </cell>
          <cell r="AH60" t="str">
            <v>0,3-WP-s3</v>
          </cell>
          <cell r="AI60" t="str">
            <v>0,3-SV-s3</v>
          </cell>
          <cell r="AJ60" t="str">
            <v>0,0-HR-s3</v>
          </cell>
          <cell r="AK60" t="str">
            <v>0,0-WP-s3</v>
          </cell>
          <cell r="AL60" t="str">
            <v>0,0-SV-s3</v>
          </cell>
          <cell r="AM60" t="str">
            <v>0,0-HR-XXL</v>
          </cell>
          <cell r="AN60" t="str">
            <v>0,0-WP-XXL</v>
          </cell>
          <cell r="AO60" t="str">
            <v>0,0-SV-XXL</v>
          </cell>
          <cell r="AP60" t="str">
            <v>hoekwoning</v>
          </cell>
          <cell r="AQ60" t="str">
            <v>0,6-HR-s4</v>
          </cell>
          <cell r="AR60" t="str">
            <v>0,6-WP-s4</v>
          </cell>
          <cell r="AS60" t="str">
            <v>0,6-SV-s4</v>
          </cell>
          <cell r="AT60" t="str">
            <v>0,4-HR-s4</v>
          </cell>
          <cell r="AU60" t="str">
            <v>0,4-WP-s4</v>
          </cell>
          <cell r="AV60" t="str">
            <v>0,4-SV-s4</v>
          </cell>
          <cell r="AW60" t="str">
            <v>0,3-HR-s4</v>
          </cell>
          <cell r="AX60" t="str">
            <v>0,3-WP-s4</v>
          </cell>
          <cell r="AY60" t="str">
            <v>0,3-SV-s4</v>
          </cell>
          <cell r="AZ60" t="str">
            <v>0,0-HR-s4</v>
          </cell>
          <cell r="BA60" t="str">
            <v>0,0-WP-s4</v>
          </cell>
          <cell r="BB60" t="str">
            <v>0,0-SV-s4</v>
          </cell>
          <cell r="BC60" t="str">
            <v>0,0-HR-XXL</v>
          </cell>
          <cell r="BD60" t="str">
            <v>0,0-WP-XXL</v>
          </cell>
          <cell r="BE60" t="str">
            <v>0,0-SV-XXL</v>
          </cell>
        </row>
        <row r="61">
          <cell r="D61" t="str">
            <v>HW_</v>
          </cell>
          <cell r="E61" t="str">
            <v>Bouwkundig</v>
          </cell>
          <cell r="Z61" t="str">
            <v>Bouwkundig</v>
          </cell>
          <cell r="AP61" t="str">
            <v>Bouwkundig</v>
          </cell>
        </row>
        <row r="62">
          <cell r="D62" t="str">
            <v>HW_</v>
          </cell>
          <cell r="E62" t="str">
            <v>Rc gevel/vloer/dak</v>
          </cell>
          <cell r="F62" t="str">
            <v>5/5/5</v>
          </cell>
          <cell r="G62" t="str">
            <v>3,5/4/4</v>
          </cell>
          <cell r="H62" t="str">
            <v>3,5/4/4</v>
          </cell>
          <cell r="I62" t="str">
            <v>5/5/5</v>
          </cell>
          <cell r="J62" t="str">
            <v>5/5/5</v>
          </cell>
          <cell r="K62" t="str">
            <v>5/5/5</v>
          </cell>
          <cell r="L62" t="str">
            <v>5/5/5</v>
          </cell>
          <cell r="M62" t="str">
            <v>5/5/5</v>
          </cell>
          <cell r="N62" t="str">
            <v>5/5/5</v>
          </cell>
          <cell r="O62" t="str">
            <v>5/5/5</v>
          </cell>
          <cell r="P62" t="str">
            <v>5/5/5</v>
          </cell>
          <cell r="Q62" t="str">
            <v>5/5/5</v>
          </cell>
          <cell r="V62" t="str">
            <v>5/5/5</v>
          </cell>
          <cell r="W62" t="str">
            <v>3,5/4/4</v>
          </cell>
          <cell r="X62" t="str">
            <v>3,5/4/4</v>
          </cell>
          <cell r="Y62" t="str">
            <v>5/5/5</v>
          </cell>
          <cell r="Z62" t="str">
            <v>Rc gevel/vloer/dak</v>
          </cell>
          <cell r="AA62" t="str">
            <v>10/6,5/10</v>
          </cell>
          <cell r="AB62" t="str">
            <v>10/6,5/10</v>
          </cell>
          <cell r="AC62" t="str">
            <v>10/6,5/10</v>
          </cell>
          <cell r="AD62" t="str">
            <v>10/6,5/10</v>
          </cell>
          <cell r="AE62" t="str">
            <v>10/6,5/10</v>
          </cell>
          <cell r="AF62" t="str">
            <v>10/6,5/10</v>
          </cell>
          <cell r="AG62" t="str">
            <v>10/6,5/10</v>
          </cell>
          <cell r="AH62" t="str">
            <v>10/6,5/10</v>
          </cell>
          <cell r="AI62" t="str">
            <v>10/6,5/10</v>
          </cell>
          <cell r="AJ62" t="str">
            <v>10/6,5/10</v>
          </cell>
          <cell r="AK62" t="str">
            <v>10/6,5/10</v>
          </cell>
          <cell r="AL62" t="str">
            <v>10/6,5/10</v>
          </cell>
          <cell r="AP62" t="str">
            <v>Rc gevel/vloer/dak</v>
          </cell>
          <cell r="AQ62" t="str">
            <v>5/5/5</v>
          </cell>
          <cell r="AR62" t="str">
            <v>3,5/4/4</v>
          </cell>
          <cell r="AS62" t="str">
            <v>3,5/4/4</v>
          </cell>
          <cell r="AT62" t="str">
            <v>5/5/5</v>
          </cell>
          <cell r="AU62" t="str">
            <v>5/5/5</v>
          </cell>
          <cell r="AV62" t="str">
            <v>5/5/5</v>
          </cell>
          <cell r="AW62" t="str">
            <v>5/5/5</v>
          </cell>
          <cell r="AX62" t="str">
            <v>5/5/5</v>
          </cell>
          <cell r="AY62" t="str">
            <v>5/5/5</v>
          </cell>
          <cell r="AZ62" t="str">
            <v>5/5/5</v>
          </cell>
          <cell r="BA62" t="str">
            <v>5/5/5</v>
          </cell>
          <cell r="BB62" t="str">
            <v>5/5/5</v>
          </cell>
        </row>
        <row r="63">
          <cell r="D63" t="str">
            <v>HW_</v>
          </cell>
          <cell r="E63" t="str">
            <v>Uraam</v>
          </cell>
          <cell r="F63">
            <v>1.6</v>
          </cell>
          <cell r="G63">
            <v>1.6</v>
          </cell>
          <cell r="H63">
            <v>1.6</v>
          </cell>
          <cell r="I63">
            <v>1.4</v>
          </cell>
          <cell r="J63">
            <v>1.4</v>
          </cell>
          <cell r="K63">
            <v>1.4</v>
          </cell>
          <cell r="L63">
            <v>1.4</v>
          </cell>
          <cell r="M63">
            <v>1.4</v>
          </cell>
          <cell r="N63">
            <v>1.4</v>
          </cell>
          <cell r="O63">
            <v>1.4</v>
          </cell>
          <cell r="P63">
            <v>1.4</v>
          </cell>
          <cell r="Q63">
            <v>1.4</v>
          </cell>
          <cell r="V63">
            <v>1.6</v>
          </cell>
          <cell r="W63">
            <v>1.6</v>
          </cell>
          <cell r="X63">
            <v>1.6</v>
          </cell>
          <cell r="Y63">
            <v>1.4</v>
          </cell>
          <cell r="Z63" t="str">
            <v>Uraam</v>
          </cell>
          <cell r="AA63">
            <v>0.8</v>
          </cell>
          <cell r="AB63">
            <v>0.8</v>
          </cell>
          <cell r="AC63">
            <v>0.8</v>
          </cell>
          <cell r="AD63">
            <v>0.8</v>
          </cell>
          <cell r="AE63">
            <v>0.8</v>
          </cell>
          <cell r="AF63">
            <v>0.8</v>
          </cell>
          <cell r="AG63">
            <v>0.8</v>
          </cell>
          <cell r="AH63">
            <v>0.8</v>
          </cell>
          <cell r="AI63">
            <v>0.8</v>
          </cell>
          <cell r="AJ63">
            <v>0.8</v>
          </cell>
          <cell r="AK63">
            <v>0.8</v>
          </cell>
          <cell r="AL63">
            <v>0.8</v>
          </cell>
          <cell r="AP63" t="str">
            <v>Uraam</v>
          </cell>
          <cell r="AQ63">
            <v>1.6</v>
          </cell>
          <cell r="AR63">
            <v>1.6</v>
          </cell>
          <cell r="AS63">
            <v>1.6</v>
          </cell>
          <cell r="AT63">
            <v>1.4</v>
          </cell>
          <cell r="AU63">
            <v>1.4</v>
          </cell>
          <cell r="AV63">
            <v>1.4</v>
          </cell>
          <cell r="AW63">
            <v>1.4</v>
          </cell>
          <cell r="AX63">
            <v>1.4</v>
          </cell>
          <cell r="AY63">
            <v>1.4</v>
          </cell>
          <cell r="AZ63">
            <v>1.4</v>
          </cell>
          <cell r="BA63">
            <v>1.4</v>
          </cell>
          <cell r="BB63">
            <v>1.4</v>
          </cell>
        </row>
        <row r="64">
          <cell r="D64" t="str">
            <v>HW_</v>
          </cell>
          <cell r="E64" t="str">
            <v>Qv10</v>
          </cell>
          <cell r="F64">
            <v>0.625</v>
          </cell>
          <cell r="G64">
            <v>0.625</v>
          </cell>
          <cell r="H64">
            <v>0.625</v>
          </cell>
          <cell r="I64">
            <v>0.625</v>
          </cell>
          <cell r="J64">
            <v>0.625</v>
          </cell>
          <cell r="K64">
            <v>0.625</v>
          </cell>
          <cell r="L64">
            <v>0.625</v>
          </cell>
          <cell r="M64">
            <v>0.625</v>
          </cell>
          <cell r="N64">
            <v>0.625</v>
          </cell>
          <cell r="O64">
            <v>0.625</v>
          </cell>
          <cell r="P64">
            <v>0.625</v>
          </cell>
          <cell r="Q64">
            <v>0.625</v>
          </cell>
          <cell r="V64">
            <v>0.625</v>
          </cell>
          <cell r="W64">
            <v>0.625</v>
          </cell>
          <cell r="X64">
            <v>0.625</v>
          </cell>
          <cell r="Y64">
            <v>0.625</v>
          </cell>
          <cell r="Z64" t="str">
            <v>Qv10</v>
          </cell>
          <cell r="AA64">
            <v>0.15</v>
          </cell>
          <cell r="AB64">
            <v>0.15</v>
          </cell>
          <cell r="AC64">
            <v>0.15</v>
          </cell>
          <cell r="AD64">
            <v>0.15</v>
          </cell>
          <cell r="AE64">
            <v>0.15</v>
          </cell>
          <cell r="AF64">
            <v>0.15</v>
          </cell>
          <cell r="AG64">
            <v>0.15</v>
          </cell>
          <cell r="AH64">
            <v>0.15</v>
          </cell>
          <cell r="AI64">
            <v>0.15</v>
          </cell>
          <cell r="AJ64">
            <v>0.15</v>
          </cell>
          <cell r="AK64">
            <v>0.15</v>
          </cell>
          <cell r="AL64">
            <v>0.15</v>
          </cell>
          <cell r="AP64" t="str">
            <v>Qv10</v>
          </cell>
          <cell r="AQ64">
            <v>0.625</v>
          </cell>
          <cell r="AR64">
            <v>0.625</v>
          </cell>
          <cell r="AS64">
            <v>0.625</v>
          </cell>
          <cell r="AT64">
            <v>0.625</v>
          </cell>
          <cell r="AU64">
            <v>0.625</v>
          </cell>
          <cell r="AV64">
            <v>0.625</v>
          </cell>
          <cell r="AW64">
            <v>0.625</v>
          </cell>
          <cell r="AX64">
            <v>0.625</v>
          </cell>
          <cell r="AY64">
            <v>0.625</v>
          </cell>
          <cell r="AZ64">
            <v>0.625</v>
          </cell>
          <cell r="BA64">
            <v>0.625</v>
          </cell>
          <cell r="BB64">
            <v>0.625</v>
          </cell>
        </row>
        <row r="65">
          <cell r="D65" t="str">
            <v>HW_</v>
          </cell>
          <cell r="E65" t="str">
            <v>Installatietechnisch</v>
          </cell>
          <cell r="Z65" t="str">
            <v>Installatietechnisch</v>
          </cell>
          <cell r="AP65" t="str">
            <v>Installatietechnisch</v>
          </cell>
        </row>
        <row r="66">
          <cell r="D66" t="str">
            <v>HW_</v>
          </cell>
          <cell r="E66" t="str">
            <v>Warmte opwekker</v>
          </cell>
          <cell r="F66" t="str">
            <v>HRE28/24</v>
          </cell>
          <cell r="G66" t="str">
            <v>WPU5</v>
          </cell>
          <cell r="H66" t="str">
            <v>SV</v>
          </cell>
          <cell r="I66" t="str">
            <v>HRE28/24</v>
          </cell>
          <cell r="J66" t="str">
            <v>WPU5</v>
          </cell>
          <cell r="K66" t="str">
            <v>SV</v>
          </cell>
          <cell r="L66" t="str">
            <v>HRE28/24</v>
          </cell>
          <cell r="M66" t="str">
            <v>WPU5</v>
          </cell>
          <cell r="N66" t="str">
            <v>SV</v>
          </cell>
          <cell r="O66" t="str">
            <v>HRE28/24</v>
          </cell>
          <cell r="P66" t="str">
            <v>WPU5</v>
          </cell>
          <cell r="Q66" t="str">
            <v>SV</v>
          </cell>
          <cell r="V66" t="str">
            <v>HRE28/24</v>
          </cell>
          <cell r="W66" t="str">
            <v>WPU5</v>
          </cell>
          <cell r="X66" t="str">
            <v>SV</v>
          </cell>
          <cell r="Y66" t="str">
            <v>WPU5</v>
          </cell>
          <cell r="Z66" t="str">
            <v>Warmte opwekker</v>
          </cell>
          <cell r="AA66" t="str">
            <v>HRE28/24</v>
          </cell>
          <cell r="AB66" t="str">
            <v>WPU5</v>
          </cell>
          <cell r="AC66" t="str">
            <v>SV</v>
          </cell>
          <cell r="AD66" t="str">
            <v>HRE28/24</v>
          </cell>
          <cell r="AE66" t="str">
            <v>WPU5</v>
          </cell>
          <cell r="AF66" t="str">
            <v>SV</v>
          </cell>
          <cell r="AG66" t="str">
            <v>HRE28/24</v>
          </cell>
          <cell r="AH66" t="str">
            <v>WPU5</v>
          </cell>
          <cell r="AI66" t="str">
            <v>SV</v>
          </cell>
          <cell r="AJ66" t="str">
            <v>HRE28/24</v>
          </cell>
          <cell r="AK66" t="str">
            <v>WPU5</v>
          </cell>
          <cell r="AL66" t="str">
            <v>SV</v>
          </cell>
          <cell r="AP66" t="str">
            <v>Warmte opwekker</v>
          </cell>
          <cell r="AQ66" t="str">
            <v>HRE28/24</v>
          </cell>
          <cell r="AR66" t="str">
            <v>WPU5</v>
          </cell>
          <cell r="AS66" t="str">
            <v>SV</v>
          </cell>
          <cell r="AT66" t="str">
            <v>HRE28/24</v>
          </cell>
          <cell r="AU66" t="str">
            <v>WPU5</v>
          </cell>
          <cell r="AV66" t="str">
            <v>SV</v>
          </cell>
          <cell r="AW66" t="str">
            <v>HRE28/24</v>
          </cell>
          <cell r="AX66" t="str">
            <v>WPU5</v>
          </cell>
          <cell r="AY66" t="str">
            <v>SV</v>
          </cell>
          <cell r="AZ66" t="str">
            <v>HRE28/24</v>
          </cell>
          <cell r="BA66" t="str">
            <v>WPU5</v>
          </cell>
          <cell r="BB66" t="str">
            <v>SV</v>
          </cell>
        </row>
        <row r="67">
          <cell r="D67" t="str">
            <v>HW_</v>
          </cell>
          <cell r="E67" t="str">
            <v>douchepijpWTW</v>
          </cell>
          <cell r="F67" t="str">
            <v>ja</v>
          </cell>
          <cell r="G67" t="str">
            <v>nee</v>
          </cell>
          <cell r="H67" t="str">
            <v>ja</v>
          </cell>
          <cell r="I67" t="str">
            <v>ja</v>
          </cell>
          <cell r="J67" t="str">
            <v>ja</v>
          </cell>
          <cell r="K67" t="str">
            <v>ja</v>
          </cell>
          <cell r="L67" t="str">
            <v>ja</v>
          </cell>
          <cell r="M67" t="str">
            <v>ja</v>
          </cell>
          <cell r="N67" t="str">
            <v>ja</v>
          </cell>
          <cell r="O67" t="str">
            <v>ja</v>
          </cell>
          <cell r="P67" t="str">
            <v>ja</v>
          </cell>
          <cell r="Q67" t="str">
            <v>ja</v>
          </cell>
          <cell r="V67" t="str">
            <v>ja</v>
          </cell>
          <cell r="W67" t="str">
            <v>nee</v>
          </cell>
          <cell r="X67" t="str">
            <v>ja</v>
          </cell>
          <cell r="Y67" t="str">
            <v>ja</v>
          </cell>
          <cell r="Z67" t="str">
            <v>douchepijpWTW</v>
          </cell>
          <cell r="AA67" t="str">
            <v>nee</v>
          </cell>
          <cell r="AB67" t="str">
            <v>nee</v>
          </cell>
          <cell r="AC67" t="str">
            <v>nee</v>
          </cell>
          <cell r="AD67" t="str">
            <v>ja</v>
          </cell>
          <cell r="AE67" t="str">
            <v>ja</v>
          </cell>
          <cell r="AF67" t="str">
            <v>ja</v>
          </cell>
          <cell r="AG67" t="str">
            <v>ja</v>
          </cell>
          <cell r="AH67" t="str">
            <v>ja</v>
          </cell>
          <cell r="AI67" t="str">
            <v>ja</v>
          </cell>
          <cell r="AJ67" t="str">
            <v>ja</v>
          </cell>
          <cell r="AK67" t="str">
            <v>ja</v>
          </cell>
          <cell r="AL67" t="str">
            <v>ja</v>
          </cell>
          <cell r="AP67" t="str">
            <v>douchepijpWTW</v>
          </cell>
          <cell r="AQ67" t="str">
            <v>ja</v>
          </cell>
          <cell r="AR67" t="str">
            <v>nee</v>
          </cell>
          <cell r="AS67" t="str">
            <v>ja</v>
          </cell>
          <cell r="AT67" t="str">
            <v>ja</v>
          </cell>
          <cell r="AU67" t="str">
            <v>ja</v>
          </cell>
          <cell r="AV67" t="str">
            <v>ja</v>
          </cell>
          <cell r="AW67" t="str">
            <v>ja</v>
          </cell>
          <cell r="AX67" t="str">
            <v>ja</v>
          </cell>
          <cell r="AY67" t="str">
            <v>ja</v>
          </cell>
          <cell r="AZ67" t="str">
            <v>ja</v>
          </cell>
          <cell r="BA67" t="str">
            <v>ja</v>
          </cell>
          <cell r="BB67" t="str">
            <v>ja</v>
          </cell>
        </row>
        <row r="68">
          <cell r="D68" t="str">
            <v>HW_</v>
          </cell>
          <cell r="E68" t="str">
            <v>Ventilatie</v>
          </cell>
          <cell r="F68" t="str">
            <v>CO2 ease</v>
          </cell>
          <cell r="G68" t="str">
            <v>ZR</v>
          </cell>
          <cell r="H68" t="str">
            <v>CO2 ease</v>
          </cell>
          <cell r="I68" t="str">
            <v>CO2 ease</v>
          </cell>
          <cell r="J68" t="str">
            <v>CO2 ease</v>
          </cell>
          <cell r="K68" t="str">
            <v>CO2 ease</v>
          </cell>
          <cell r="L68" t="str">
            <v>CO2 ease</v>
          </cell>
          <cell r="M68" t="str">
            <v>CO2 ease</v>
          </cell>
          <cell r="N68" t="str">
            <v>CO2 ease</v>
          </cell>
          <cell r="O68" t="str">
            <v>CO2 ease</v>
          </cell>
          <cell r="P68" t="str">
            <v>CO2 ease</v>
          </cell>
          <cell r="Q68" t="str">
            <v>CO2 ease</v>
          </cell>
          <cell r="V68" t="str">
            <v>CO2 ease</v>
          </cell>
          <cell r="W68" t="str">
            <v>ZR</v>
          </cell>
          <cell r="X68" t="str">
            <v>CO2 ease</v>
          </cell>
          <cell r="Y68" t="str">
            <v>CO2 ease</v>
          </cell>
          <cell r="Z68" t="str">
            <v>Ventilatie</v>
          </cell>
          <cell r="AA68" t="str">
            <v>WTW</v>
          </cell>
          <cell r="AB68" t="str">
            <v>WTW</v>
          </cell>
          <cell r="AC68" t="str">
            <v>WTW</v>
          </cell>
          <cell r="AD68" t="str">
            <v>WTW</v>
          </cell>
          <cell r="AE68" t="str">
            <v>WTW</v>
          </cell>
          <cell r="AF68" t="str">
            <v>WTW</v>
          </cell>
          <cell r="AG68" t="str">
            <v>WTW</v>
          </cell>
          <cell r="AH68" t="str">
            <v>WTW</v>
          </cell>
          <cell r="AI68" t="str">
            <v>WTW</v>
          </cell>
          <cell r="AJ68" t="str">
            <v>WTW</v>
          </cell>
          <cell r="AK68" t="str">
            <v>WTW</v>
          </cell>
          <cell r="AL68" t="str">
            <v>WTW</v>
          </cell>
          <cell r="AP68" t="str">
            <v>Ventilatie</v>
          </cell>
          <cell r="AQ68" t="str">
            <v>CO2 ease</v>
          </cell>
          <cell r="AR68" t="str">
            <v>ZR</v>
          </cell>
          <cell r="AS68" t="str">
            <v>CO2 ease</v>
          </cell>
          <cell r="AT68" t="str">
            <v>CO2 ease</v>
          </cell>
          <cell r="AU68" t="str">
            <v>CO2 ease</v>
          </cell>
          <cell r="AV68" t="str">
            <v>CO2 ease</v>
          </cell>
          <cell r="AW68" t="str">
            <v>CO2 ease</v>
          </cell>
          <cell r="AX68" t="str">
            <v>CO2 ease</v>
          </cell>
          <cell r="AY68" t="str">
            <v>CO2 ease</v>
          </cell>
          <cell r="AZ68" t="str">
            <v>CO2 ease</v>
          </cell>
          <cell r="BA68" t="str">
            <v>CO2 ease</v>
          </cell>
          <cell r="BB68" t="str">
            <v>CO2 ease</v>
          </cell>
        </row>
        <row r="69">
          <cell r="D69" t="str">
            <v>HW_</v>
          </cell>
          <cell r="E69" t="str">
            <v>Zonnecollector (m2) Z 45º</v>
          </cell>
          <cell r="F69" t="str">
            <v>-</v>
          </cell>
          <cell r="G69" t="str">
            <v>-</v>
          </cell>
          <cell r="H69" t="str">
            <v>-</v>
          </cell>
          <cell r="I69" t="str">
            <v>10 m2</v>
          </cell>
          <cell r="J69" t="str">
            <v>3 m2</v>
          </cell>
          <cell r="K69" t="str">
            <v>10 m2</v>
          </cell>
          <cell r="L69" t="str">
            <v>10 m2</v>
          </cell>
          <cell r="M69" t="str">
            <v>10 m2</v>
          </cell>
          <cell r="N69" t="str">
            <v>10 m2</v>
          </cell>
          <cell r="O69" t="str">
            <v>10 m2</v>
          </cell>
          <cell r="P69" t="str">
            <v>10 m2</v>
          </cell>
          <cell r="Q69" t="str">
            <v>10 m2</v>
          </cell>
          <cell r="V69" t="str">
            <v>-</v>
          </cell>
          <cell r="W69" t="str">
            <v>-</v>
          </cell>
          <cell r="X69" t="str">
            <v>-</v>
          </cell>
          <cell r="Y69" t="str">
            <v>3 m2</v>
          </cell>
          <cell r="Z69" t="str">
            <v>Zonnecollector (m2) Z 45º</v>
          </cell>
          <cell r="AA69" t="str">
            <v>-</v>
          </cell>
          <cell r="AB69" t="str">
            <v>-</v>
          </cell>
          <cell r="AC69" t="str">
            <v>-</v>
          </cell>
          <cell r="AD69" t="str">
            <v>2,8 m2</v>
          </cell>
          <cell r="AE69" t="str">
            <v>2,8 m2</v>
          </cell>
          <cell r="AF69" t="str">
            <v>2,8 m2</v>
          </cell>
          <cell r="AG69" t="str">
            <v>2,8 m2</v>
          </cell>
          <cell r="AH69" t="str">
            <v>2,8 m2</v>
          </cell>
          <cell r="AI69" t="str">
            <v>2,8 m2</v>
          </cell>
          <cell r="AJ69" t="str">
            <v>2,8 m2</v>
          </cell>
          <cell r="AK69" t="str">
            <v>2,8 m2</v>
          </cell>
          <cell r="AL69" t="str">
            <v>2,8 m2</v>
          </cell>
          <cell r="AP69" t="str">
            <v>Zonnecollector (m2) Z 45º</v>
          </cell>
          <cell r="AQ69" t="str">
            <v>-</v>
          </cell>
          <cell r="AR69" t="str">
            <v>-</v>
          </cell>
          <cell r="AS69" t="str">
            <v>-</v>
          </cell>
          <cell r="AT69" t="str">
            <v>2,8 m2</v>
          </cell>
          <cell r="AU69" t="str">
            <v>2,8 m2</v>
          </cell>
          <cell r="AV69" t="str">
            <v>2,8 m2</v>
          </cell>
          <cell r="AW69" t="str">
            <v>2,8 m2</v>
          </cell>
          <cell r="AX69" t="str">
            <v>2,8 m2</v>
          </cell>
          <cell r="AY69" t="str">
            <v>2,8 m2</v>
          </cell>
          <cell r="AZ69" t="str">
            <v>2,8 m2</v>
          </cell>
          <cell r="BA69" t="str">
            <v>2,8 m2</v>
          </cell>
          <cell r="BB69" t="str">
            <v>2,8 m2</v>
          </cell>
        </row>
        <row r="70">
          <cell r="D70" t="str">
            <v>HW_</v>
          </cell>
          <cell r="E70" t="str">
            <v>PV (m2) Z 45º</v>
          </cell>
          <cell r="F70" t="str">
            <v>-</v>
          </cell>
          <cell r="G70" t="str">
            <v>-</v>
          </cell>
          <cell r="H70" t="str">
            <v>-</v>
          </cell>
          <cell r="I70" t="str">
            <v>3 m2 PV</v>
          </cell>
          <cell r="J70" t="str">
            <v>-</v>
          </cell>
          <cell r="K70" t="str">
            <v>3 m2 PV</v>
          </cell>
          <cell r="L70" t="str">
            <v>11 m2 PV</v>
          </cell>
          <cell r="M70" t="str">
            <v>1 m2 PV</v>
          </cell>
          <cell r="N70" t="str">
            <v>10 m2 PV</v>
          </cell>
          <cell r="O70" t="str">
            <v>32 m2 PV</v>
          </cell>
          <cell r="P70" t="str">
            <v>23 m2 PV</v>
          </cell>
          <cell r="Q70" t="str">
            <v>32 m2 PV</v>
          </cell>
          <cell r="V70" t="str">
            <v>43 m2 PV</v>
          </cell>
          <cell r="W70" t="str">
            <v>41 m2 PV</v>
          </cell>
          <cell r="X70" t="str">
            <v>44 m2 PV</v>
          </cell>
          <cell r="Y70" t="str">
            <v>33 m2 PV</v>
          </cell>
          <cell r="Z70" t="str">
            <v>PV (m2) Z 45º</v>
          </cell>
          <cell r="AA70" t="str">
            <v>-</v>
          </cell>
          <cell r="AB70" t="str">
            <v>-</v>
          </cell>
          <cell r="AC70" t="str">
            <v>-</v>
          </cell>
          <cell r="AD70" t="str">
            <v>-</v>
          </cell>
          <cell r="AE70" t="str">
            <v>-</v>
          </cell>
          <cell r="AF70" t="str">
            <v>1 m2 PV</v>
          </cell>
          <cell r="AG70" t="str">
            <v>7 m2 PV</v>
          </cell>
          <cell r="AH70" t="str">
            <v>7 m2 PV</v>
          </cell>
          <cell r="AI70" t="str">
            <v>8 m2 PV</v>
          </cell>
          <cell r="AJ70" t="str">
            <v>29 m2 PV</v>
          </cell>
          <cell r="AK70" t="str">
            <v>28 m2 PV</v>
          </cell>
          <cell r="AL70" t="str">
            <v>30 m2 PV</v>
          </cell>
          <cell r="AP70" t="str">
            <v>PV (m2) Z 45º</v>
          </cell>
          <cell r="AQ70" t="str">
            <v>-</v>
          </cell>
          <cell r="AR70" t="str">
            <v>-</v>
          </cell>
          <cell r="AS70" t="str">
            <v>-</v>
          </cell>
          <cell r="AT70" t="str">
            <v>8 m2 PV</v>
          </cell>
          <cell r="AU70" t="str">
            <v>-</v>
          </cell>
          <cell r="AV70" t="str">
            <v>7 m2 PV</v>
          </cell>
          <cell r="AW70" t="str">
            <v>15 m2 PV</v>
          </cell>
          <cell r="AX70" t="str">
            <v>7 m2 PV</v>
          </cell>
          <cell r="AY70" t="str">
            <v>14 m2 PV</v>
          </cell>
          <cell r="AZ70" t="str">
            <v>37 m2 PV</v>
          </cell>
          <cell r="BA70" t="str">
            <v>29 m2 PV</v>
          </cell>
          <cell r="BB70" t="str">
            <v>36 m2 PV</v>
          </cell>
        </row>
        <row r="71">
          <cell r="D71" t="str">
            <v>HW_</v>
          </cell>
          <cell r="E71" t="str">
            <v>Vrije koeling</v>
          </cell>
          <cell r="F71" t="str">
            <v>n.v.t.</v>
          </cell>
          <cell r="G71" t="str">
            <v>ja</v>
          </cell>
          <cell r="H71" t="str">
            <v>n.v.t.</v>
          </cell>
          <cell r="I71" t="str">
            <v>n.v.t.</v>
          </cell>
          <cell r="J71" t="str">
            <v>ja</v>
          </cell>
          <cell r="K71" t="str">
            <v>n.v.t.</v>
          </cell>
          <cell r="L71" t="str">
            <v>n.v.t.</v>
          </cell>
          <cell r="M71" t="str">
            <v>ja</v>
          </cell>
          <cell r="N71" t="str">
            <v>n.v.t.</v>
          </cell>
          <cell r="O71" t="str">
            <v>n.v.t.</v>
          </cell>
          <cell r="P71" t="str">
            <v>ja</v>
          </cell>
          <cell r="Q71" t="str">
            <v>n.v.t.</v>
          </cell>
          <cell r="V71" t="str">
            <v>n.v.t.</v>
          </cell>
          <cell r="W71" t="str">
            <v>ja</v>
          </cell>
          <cell r="X71" t="str">
            <v>n.v.t.</v>
          </cell>
          <cell r="Y71" t="str">
            <v>ja</v>
          </cell>
          <cell r="Z71" t="str">
            <v>Vrije koeling</v>
          </cell>
          <cell r="AA71" t="str">
            <v>n.v.t.</v>
          </cell>
          <cell r="AB71" t="str">
            <v>ja</v>
          </cell>
          <cell r="AC71" t="str">
            <v>n.v.t.</v>
          </cell>
          <cell r="AD71" t="str">
            <v>n.v.t.</v>
          </cell>
          <cell r="AE71" t="str">
            <v>ja</v>
          </cell>
          <cell r="AF71" t="str">
            <v>n.v.t.</v>
          </cell>
          <cell r="AG71" t="str">
            <v>n.v.t.</v>
          </cell>
          <cell r="AH71" t="str">
            <v>ja</v>
          </cell>
          <cell r="AI71" t="str">
            <v>n.v.t.</v>
          </cell>
          <cell r="AJ71" t="str">
            <v>n.v.t.</v>
          </cell>
          <cell r="AK71" t="str">
            <v>ja</v>
          </cell>
          <cell r="AL71" t="str">
            <v>n.v.t.</v>
          </cell>
          <cell r="AP71" t="str">
            <v>Vrije koeling</v>
          </cell>
          <cell r="AQ71" t="str">
            <v>n.v.t.</v>
          </cell>
          <cell r="AR71" t="str">
            <v>ja</v>
          </cell>
          <cell r="AS71" t="str">
            <v>n.v.t.</v>
          </cell>
          <cell r="AT71" t="str">
            <v>n.v.t.</v>
          </cell>
          <cell r="AU71" t="str">
            <v>ja</v>
          </cell>
          <cell r="AV71" t="str">
            <v>n.v.t.</v>
          </cell>
          <cell r="AW71" t="str">
            <v>n.v.t.</v>
          </cell>
          <cell r="AX71" t="str">
            <v>ja</v>
          </cell>
          <cell r="AY71" t="str">
            <v>n.v.t.</v>
          </cell>
          <cell r="AZ71" t="str">
            <v>n.v.t.</v>
          </cell>
          <cell r="BA71" t="str">
            <v>ja</v>
          </cell>
          <cell r="BB71" t="str">
            <v>n.v.t.</v>
          </cell>
        </row>
        <row r="72">
          <cell r="D72" t="str">
            <v>HW_EPC</v>
          </cell>
          <cell r="E72" t="str">
            <v>EPC score</v>
          </cell>
          <cell r="F72">
            <v>0.59</v>
          </cell>
          <cell r="G72">
            <v>0.56000000000000005</v>
          </cell>
          <cell r="H72">
            <v>0.6</v>
          </cell>
          <cell r="I72">
            <v>0.4</v>
          </cell>
          <cell r="J72">
            <v>0.4</v>
          </cell>
          <cell r="K72">
            <v>0.39</v>
          </cell>
          <cell r="L72">
            <v>0.28999999999999998</v>
          </cell>
          <cell r="M72">
            <v>0.3</v>
          </cell>
          <cell r="N72">
            <v>0.3</v>
          </cell>
          <cell r="O72">
            <v>0</v>
          </cell>
          <cell r="P72">
            <v>0</v>
          </cell>
          <cell r="Q72">
            <v>0</v>
          </cell>
          <cell r="S72" t="str">
            <v>m2 extra PV voor Energieneutaal</v>
          </cell>
          <cell r="V72">
            <v>0</v>
          </cell>
          <cell r="W72">
            <v>0</v>
          </cell>
          <cell r="X72">
            <v>0</v>
          </cell>
          <cell r="Y72">
            <v>0</v>
          </cell>
          <cell r="Z72" t="str">
            <v>EPC score</v>
          </cell>
          <cell r="AA72">
            <v>0.52</v>
          </cell>
          <cell r="AB72">
            <v>0.45</v>
          </cell>
          <cell r="AC72">
            <v>0.51</v>
          </cell>
          <cell r="AD72">
            <v>0.4</v>
          </cell>
          <cell r="AE72">
            <v>0.39</v>
          </cell>
          <cell r="AF72">
            <v>0.39</v>
          </cell>
          <cell r="AG72">
            <v>0.3</v>
          </cell>
          <cell r="AH72">
            <v>0.3</v>
          </cell>
          <cell r="AI72">
            <v>0.3</v>
          </cell>
          <cell r="AJ72">
            <v>0</v>
          </cell>
          <cell r="AK72">
            <v>0</v>
          </cell>
          <cell r="AL72">
            <v>0</v>
          </cell>
          <cell r="AN72" t="str">
            <v>m2 extra PV voor Energieneutaal</v>
          </cell>
          <cell r="AP72" t="str">
            <v>EPC score</v>
          </cell>
          <cell r="AQ72">
            <v>0.59</v>
          </cell>
          <cell r="AR72">
            <v>0.56000000000000005</v>
          </cell>
          <cell r="AS72">
            <v>0.6</v>
          </cell>
          <cell r="AT72">
            <v>0.4</v>
          </cell>
          <cell r="AU72">
            <v>0.4</v>
          </cell>
          <cell r="AV72">
            <v>0.4</v>
          </cell>
          <cell r="AW72">
            <v>0.3</v>
          </cell>
          <cell r="AX72">
            <v>0.3</v>
          </cell>
          <cell r="AY72">
            <v>0.3</v>
          </cell>
          <cell r="AZ72">
            <v>0</v>
          </cell>
          <cell r="BA72">
            <v>0</v>
          </cell>
          <cell r="BB72">
            <v>0</v>
          </cell>
          <cell r="BD72" t="str">
            <v>m2 extra PV voor Energieneutaal</v>
          </cell>
        </row>
        <row r="73">
          <cell r="D73" t="str">
            <v>HW_</v>
          </cell>
          <cell r="E73" t="str">
            <v>Energieverbruik en kosten</v>
          </cell>
          <cell r="Q73" t="str">
            <v>m2 PV--&gt;</v>
          </cell>
          <cell r="R73">
            <v>25.360602798708285</v>
          </cell>
          <cell r="S73">
            <v>13.369214208826692</v>
          </cell>
          <cell r="T73">
            <v>21.17569668699916</v>
          </cell>
          <cell r="Z73" t="str">
            <v>Energieverbruik en kosten</v>
          </cell>
          <cell r="AL73" t="str">
            <v>m2 PV--&gt;</v>
          </cell>
          <cell r="AM73">
            <v>21.332914723119242</v>
          </cell>
          <cell r="AN73">
            <v>8.5898815931108707</v>
          </cell>
          <cell r="AO73">
            <v>16.147590001196026</v>
          </cell>
          <cell r="AP73" t="str">
            <v>Energieverbruik en kosten</v>
          </cell>
          <cell r="BB73" t="str">
            <v>m2 PV--&gt;</v>
          </cell>
          <cell r="BC73">
            <v>22.148756129649559</v>
          </cell>
          <cell r="BD73">
            <v>8.3530678148546809</v>
          </cell>
          <cell r="BE73">
            <v>18.472670733165888</v>
          </cell>
        </row>
        <row r="74">
          <cell r="D74" t="str">
            <v>HW_gaslaag</v>
          </cell>
          <cell r="E74" t="str">
            <v>gasverbruik</v>
          </cell>
          <cell r="F74">
            <v>493</v>
          </cell>
          <cell r="G74">
            <v>0</v>
          </cell>
          <cell r="H74">
            <v>0</v>
          </cell>
          <cell r="I74">
            <v>360</v>
          </cell>
          <cell r="J74">
            <v>0</v>
          </cell>
          <cell r="K74">
            <v>0</v>
          </cell>
          <cell r="L74">
            <v>360</v>
          </cell>
          <cell r="M74">
            <v>0</v>
          </cell>
          <cell r="N74">
            <v>0</v>
          </cell>
          <cell r="O74">
            <v>360</v>
          </cell>
          <cell r="P74">
            <v>0</v>
          </cell>
          <cell r="Q74">
            <v>0</v>
          </cell>
          <cell r="R74">
            <v>360</v>
          </cell>
          <cell r="S74">
            <v>0</v>
          </cell>
          <cell r="T74">
            <v>0</v>
          </cell>
          <cell r="V74">
            <v>493</v>
          </cell>
          <cell r="W74">
            <v>0</v>
          </cell>
          <cell r="X74">
            <v>0</v>
          </cell>
          <cell r="Y74">
            <v>0</v>
          </cell>
          <cell r="Z74" t="str">
            <v>gasverbruik</v>
          </cell>
          <cell r="AA74">
            <v>369</v>
          </cell>
          <cell r="AB74">
            <v>0</v>
          </cell>
          <cell r="AC74">
            <v>0</v>
          </cell>
          <cell r="AD74">
            <v>274</v>
          </cell>
          <cell r="AE74">
            <v>0</v>
          </cell>
          <cell r="AF74">
            <v>0</v>
          </cell>
          <cell r="AG74">
            <v>274</v>
          </cell>
          <cell r="AH74">
            <v>0</v>
          </cell>
          <cell r="AI74">
            <v>0</v>
          </cell>
          <cell r="AJ74">
            <v>274</v>
          </cell>
          <cell r="AK74">
            <v>0</v>
          </cell>
          <cell r="AL74">
            <v>0</v>
          </cell>
          <cell r="AM74">
            <v>274</v>
          </cell>
          <cell r="AN74">
            <v>0</v>
          </cell>
          <cell r="AO74">
            <v>0</v>
          </cell>
          <cell r="AP74" t="str">
            <v>gasverbruik</v>
          </cell>
          <cell r="AQ74">
            <v>493</v>
          </cell>
          <cell r="AR74">
            <v>0</v>
          </cell>
          <cell r="AS74">
            <v>0</v>
          </cell>
          <cell r="AT74">
            <v>379</v>
          </cell>
          <cell r="AU74">
            <v>0</v>
          </cell>
          <cell r="AV74">
            <v>0</v>
          </cell>
          <cell r="AW74">
            <v>379</v>
          </cell>
          <cell r="AX74">
            <v>0</v>
          </cell>
          <cell r="AY74">
            <v>0</v>
          </cell>
          <cell r="AZ74">
            <v>379</v>
          </cell>
          <cell r="BA74">
            <v>0</v>
          </cell>
          <cell r="BB74">
            <v>0</v>
          </cell>
          <cell r="BC74">
            <v>379</v>
          </cell>
          <cell r="BD74">
            <v>0</v>
          </cell>
          <cell r="BE74">
            <v>0</v>
          </cell>
        </row>
        <row r="75">
          <cell r="D75" t="str">
            <v>HW_elektralaag</v>
          </cell>
          <cell r="E75" t="str">
            <v>Elektraverbruik</v>
          </cell>
          <cell r="F75">
            <v>1814</v>
          </cell>
          <cell r="G75">
            <v>4587</v>
          </cell>
          <cell r="H75">
            <v>2218</v>
          </cell>
          <cell r="I75">
            <v>1533</v>
          </cell>
          <cell r="J75">
            <v>3459</v>
          </cell>
          <cell r="K75">
            <v>1939</v>
          </cell>
          <cell r="L75">
            <v>790</v>
          </cell>
          <cell r="M75">
            <v>3298</v>
          </cell>
          <cell r="N75">
            <v>1289</v>
          </cell>
          <cell r="O75">
            <v>-1161</v>
          </cell>
          <cell r="P75">
            <v>1242</v>
          </cell>
          <cell r="Q75">
            <v>-755</v>
          </cell>
          <cell r="R75">
            <v>-3517</v>
          </cell>
          <cell r="S75">
            <v>0</v>
          </cell>
          <cell r="T75">
            <v>-2722.2222222222222</v>
          </cell>
          <cell r="V75">
            <v>-2181</v>
          </cell>
          <cell r="W75">
            <v>757</v>
          </cell>
          <cell r="X75">
            <v>-1893</v>
          </cell>
          <cell r="Y75">
            <v>376</v>
          </cell>
          <cell r="Z75" t="str">
            <v>Elektraverbruik</v>
          </cell>
          <cell r="AA75">
            <v>2015</v>
          </cell>
          <cell r="AB75">
            <v>4081</v>
          </cell>
          <cell r="AC75">
            <v>2442</v>
          </cell>
          <cell r="AD75">
            <v>2015</v>
          </cell>
          <cell r="AE75">
            <v>3414</v>
          </cell>
          <cell r="AF75">
            <v>2349</v>
          </cell>
          <cell r="AG75">
            <v>1364</v>
          </cell>
          <cell r="AH75">
            <v>2764</v>
          </cell>
          <cell r="AI75">
            <v>1699</v>
          </cell>
          <cell r="AJ75">
            <v>-695</v>
          </cell>
          <cell r="AK75">
            <v>798</v>
          </cell>
          <cell r="AL75">
            <v>-361</v>
          </cell>
          <cell r="AM75">
            <v>-2676.8277777777776</v>
          </cell>
          <cell r="AN75">
            <v>0</v>
          </cell>
          <cell r="AO75">
            <v>-1861.1111111111109</v>
          </cell>
          <cell r="AP75" t="str">
            <v>Elektraverbruik</v>
          </cell>
          <cell r="AQ75">
            <v>1814</v>
          </cell>
          <cell r="AR75">
            <v>4587</v>
          </cell>
          <cell r="AS75">
            <v>2218</v>
          </cell>
          <cell r="AT75">
            <v>1069</v>
          </cell>
          <cell r="AU75">
            <v>3485</v>
          </cell>
          <cell r="AV75">
            <v>1568</v>
          </cell>
          <cell r="AW75">
            <v>411</v>
          </cell>
          <cell r="AX75">
            <v>2835</v>
          </cell>
          <cell r="AY75">
            <v>910</v>
          </cell>
          <cell r="AZ75">
            <v>-1645</v>
          </cell>
          <cell r="BA75">
            <v>776</v>
          </cell>
          <cell r="BB75">
            <v>-1145</v>
          </cell>
          <cell r="BC75">
            <v>-3702.6194444444441</v>
          </cell>
          <cell r="BD75">
            <v>0</v>
          </cell>
          <cell r="BE75">
            <v>-2861.1111111111113</v>
          </cell>
        </row>
        <row r="76">
          <cell r="D76" t="str">
            <v>HW_warmtelaag</v>
          </cell>
          <cell r="E76" t="str">
            <v>Warmteverbruik</v>
          </cell>
          <cell r="F76">
            <v>0</v>
          </cell>
          <cell r="G76">
            <v>0</v>
          </cell>
          <cell r="H76">
            <v>15.4</v>
          </cell>
          <cell r="I76">
            <v>0</v>
          </cell>
          <cell r="J76">
            <v>0</v>
          </cell>
          <cell r="K76">
            <v>9.8000000000000007</v>
          </cell>
          <cell r="L76">
            <v>0</v>
          </cell>
          <cell r="M76">
            <v>0</v>
          </cell>
          <cell r="N76">
            <v>9.8000000000000007</v>
          </cell>
          <cell r="O76">
            <v>0</v>
          </cell>
          <cell r="P76">
            <v>0</v>
          </cell>
          <cell r="Q76">
            <v>9.8000000000000007</v>
          </cell>
          <cell r="R76">
            <v>0</v>
          </cell>
          <cell r="S76">
            <v>0</v>
          </cell>
          <cell r="T76">
            <v>9.8000000000000007</v>
          </cell>
          <cell r="V76">
            <v>0</v>
          </cell>
          <cell r="W76">
            <v>0</v>
          </cell>
          <cell r="X76">
            <v>15.4</v>
          </cell>
          <cell r="Y76">
            <v>0</v>
          </cell>
          <cell r="Z76" t="str">
            <v>Warmteverbruik</v>
          </cell>
          <cell r="AA76">
            <v>0</v>
          </cell>
          <cell r="AB76">
            <v>0</v>
          </cell>
          <cell r="AC76">
            <v>9.5</v>
          </cell>
          <cell r="AD76">
            <v>0</v>
          </cell>
          <cell r="AE76">
            <v>0</v>
          </cell>
          <cell r="AF76">
            <v>6.7</v>
          </cell>
          <cell r="AG76">
            <v>0</v>
          </cell>
          <cell r="AH76">
            <v>0</v>
          </cell>
          <cell r="AI76">
            <v>6.7</v>
          </cell>
          <cell r="AJ76">
            <v>0</v>
          </cell>
          <cell r="AK76">
            <v>0</v>
          </cell>
          <cell r="AL76">
            <v>6.7</v>
          </cell>
          <cell r="AM76">
            <v>0</v>
          </cell>
          <cell r="AN76">
            <v>0</v>
          </cell>
          <cell r="AO76">
            <v>6.7</v>
          </cell>
          <cell r="AP76" t="str">
            <v>Warmteverbruik</v>
          </cell>
          <cell r="AQ76">
            <v>0</v>
          </cell>
          <cell r="AR76">
            <v>0</v>
          </cell>
          <cell r="AS76">
            <v>15.4</v>
          </cell>
          <cell r="AT76">
            <v>0</v>
          </cell>
          <cell r="AU76">
            <v>0</v>
          </cell>
          <cell r="AV76">
            <v>10.3</v>
          </cell>
          <cell r="AW76">
            <v>0</v>
          </cell>
          <cell r="AX76">
            <v>0</v>
          </cell>
          <cell r="AY76">
            <v>10.3</v>
          </cell>
          <cell r="AZ76">
            <v>0</v>
          </cell>
          <cell r="BA76">
            <v>0</v>
          </cell>
          <cell r="BB76">
            <v>10.3</v>
          </cell>
          <cell r="BC76">
            <v>0</v>
          </cell>
          <cell r="BD76">
            <v>0</v>
          </cell>
          <cell r="BE76">
            <v>10.3</v>
          </cell>
        </row>
        <row r="77">
          <cell r="D77" t="str">
            <v>HW_jaarnotalaag</v>
          </cell>
          <cell r="E77" t="str">
            <v>Jaarnota energie laag</v>
          </cell>
          <cell r="F77">
            <v>1121</v>
          </cell>
          <cell r="G77">
            <v>1277</v>
          </cell>
          <cell r="H77">
            <v>1496</v>
          </cell>
          <cell r="I77">
            <v>976</v>
          </cell>
          <cell r="J77">
            <v>1029</v>
          </cell>
          <cell r="K77">
            <v>1298</v>
          </cell>
          <cell r="L77">
            <v>812</v>
          </cell>
          <cell r="M77">
            <v>993</v>
          </cell>
          <cell r="N77">
            <v>1155</v>
          </cell>
          <cell r="O77">
            <v>383</v>
          </cell>
          <cell r="P77">
            <v>541</v>
          </cell>
          <cell r="Q77">
            <v>706</v>
          </cell>
          <cell r="R77">
            <v>-135.27599999999995</v>
          </cell>
          <cell r="S77">
            <v>267.79000000000002</v>
          </cell>
          <cell r="T77">
            <v>274.07511111111108</v>
          </cell>
          <cell r="V77">
            <v>243</v>
          </cell>
          <cell r="W77">
            <v>434</v>
          </cell>
          <cell r="X77">
            <v>591</v>
          </cell>
          <cell r="Y77">
            <v>351</v>
          </cell>
          <cell r="Z77" t="str">
            <v>Jaarnota energie laag</v>
          </cell>
          <cell r="AA77">
            <v>1087</v>
          </cell>
          <cell r="AB77">
            <v>1166</v>
          </cell>
          <cell r="AC77">
            <v>1403</v>
          </cell>
          <cell r="AD77">
            <v>1028</v>
          </cell>
          <cell r="AE77">
            <v>1019</v>
          </cell>
          <cell r="AF77">
            <v>1315</v>
          </cell>
          <cell r="AG77">
            <v>884</v>
          </cell>
          <cell r="AH77">
            <v>876</v>
          </cell>
          <cell r="AI77">
            <v>1172</v>
          </cell>
          <cell r="AJ77">
            <v>431</v>
          </cell>
          <cell r="AK77">
            <v>443</v>
          </cell>
          <cell r="AL77">
            <v>719</v>
          </cell>
          <cell r="AM77">
            <v>-4.6955111111110028</v>
          </cell>
          <cell r="AN77">
            <v>267.79000000000002</v>
          </cell>
          <cell r="AO77">
            <v>389.49155555555558</v>
          </cell>
          <cell r="AP77" t="str">
            <v>Jaarnota energie laag</v>
          </cell>
          <cell r="AQ77">
            <v>1121</v>
          </cell>
          <cell r="AR77">
            <v>1277</v>
          </cell>
          <cell r="AS77">
            <v>1496</v>
          </cell>
          <cell r="AT77">
            <v>886</v>
          </cell>
          <cell r="AU77">
            <v>1034</v>
          </cell>
          <cell r="AV77">
            <v>1229</v>
          </cell>
          <cell r="AW77">
            <v>741</v>
          </cell>
          <cell r="AX77">
            <v>891</v>
          </cell>
          <cell r="AY77">
            <v>1085</v>
          </cell>
          <cell r="AZ77">
            <v>289</v>
          </cell>
          <cell r="BA77">
            <v>439</v>
          </cell>
          <cell r="BB77">
            <v>632</v>
          </cell>
          <cell r="BC77">
            <v>-164.12517777777771</v>
          </cell>
          <cell r="BD77">
            <v>267.79000000000002</v>
          </cell>
          <cell r="BE77">
            <v>255.45955555555554</v>
          </cell>
        </row>
        <row r="78">
          <cell r="D78" t="str">
            <v>HW_</v>
          </cell>
          <cell r="Q78" t="str">
            <v>m2 PV--&gt;</v>
          </cell>
          <cell r="R78">
            <v>53.904407367539761</v>
          </cell>
          <cell r="S78">
            <v>32.131324004305696</v>
          </cell>
          <cell r="T78">
            <v>48.922377706016022</v>
          </cell>
          <cell r="AL78" t="str">
            <v>m2 PV--&gt;</v>
          </cell>
          <cell r="AM78">
            <v>48.614788900849177</v>
          </cell>
          <cell r="AN78">
            <v>27.868675995694289</v>
          </cell>
          <cell r="AO78">
            <v>42.399234541322798</v>
          </cell>
          <cell r="BB78" t="str">
            <v>m2 PV--&gt;</v>
          </cell>
          <cell r="BC78">
            <v>53.321582346609247</v>
          </cell>
          <cell r="BD78">
            <v>28.503767491926801</v>
          </cell>
          <cell r="BE78">
            <v>48.312402822628869</v>
          </cell>
        </row>
        <row r="79">
          <cell r="D79" t="str">
            <v>HW_gasmidden</v>
          </cell>
          <cell r="E79" t="str">
            <v>gasverbruik</v>
          </cell>
          <cell r="F79">
            <v>657</v>
          </cell>
          <cell r="G79">
            <v>0</v>
          </cell>
          <cell r="H79">
            <v>0</v>
          </cell>
          <cell r="I79">
            <v>487</v>
          </cell>
          <cell r="J79">
            <v>0</v>
          </cell>
          <cell r="K79">
            <v>0</v>
          </cell>
          <cell r="L79">
            <v>487</v>
          </cell>
          <cell r="M79">
            <v>0</v>
          </cell>
          <cell r="N79">
            <v>0</v>
          </cell>
          <cell r="O79">
            <v>487</v>
          </cell>
          <cell r="P79">
            <v>0</v>
          </cell>
          <cell r="Q79">
            <v>0</v>
          </cell>
          <cell r="R79">
            <v>487</v>
          </cell>
          <cell r="S79">
            <v>0</v>
          </cell>
          <cell r="T79">
            <v>0</v>
          </cell>
          <cell r="V79">
            <v>657</v>
          </cell>
          <cell r="W79">
            <v>0</v>
          </cell>
          <cell r="X79">
            <v>0</v>
          </cell>
          <cell r="Y79">
            <v>0</v>
          </cell>
          <cell r="Z79" t="str">
            <v>gasverbruik</v>
          </cell>
          <cell r="AA79">
            <v>490</v>
          </cell>
          <cell r="AB79">
            <v>0</v>
          </cell>
          <cell r="AC79">
            <v>0</v>
          </cell>
          <cell r="AD79">
            <v>389</v>
          </cell>
          <cell r="AE79">
            <v>0</v>
          </cell>
          <cell r="AF79">
            <v>0</v>
          </cell>
          <cell r="AG79">
            <v>389</v>
          </cell>
          <cell r="AH79">
            <v>0</v>
          </cell>
          <cell r="AI79">
            <v>0</v>
          </cell>
          <cell r="AJ79">
            <v>389</v>
          </cell>
          <cell r="AK79">
            <v>0</v>
          </cell>
          <cell r="AL79">
            <v>0</v>
          </cell>
          <cell r="AM79">
            <v>389</v>
          </cell>
          <cell r="AN79">
            <v>0</v>
          </cell>
          <cell r="AO79">
            <v>0</v>
          </cell>
          <cell r="AP79" t="str">
            <v>gasverbruik</v>
          </cell>
          <cell r="AQ79">
            <v>657</v>
          </cell>
          <cell r="AR79">
            <v>0</v>
          </cell>
          <cell r="AS79">
            <v>0</v>
          </cell>
          <cell r="AT79">
            <v>531</v>
          </cell>
          <cell r="AU79">
            <v>0</v>
          </cell>
          <cell r="AV79">
            <v>0</v>
          </cell>
          <cell r="AW79">
            <v>531</v>
          </cell>
          <cell r="AX79">
            <v>0</v>
          </cell>
          <cell r="AY79">
            <v>0</v>
          </cell>
          <cell r="AZ79">
            <v>531</v>
          </cell>
          <cell r="BA79">
            <v>0</v>
          </cell>
          <cell r="BB79">
            <v>0</v>
          </cell>
          <cell r="BC79">
            <v>531</v>
          </cell>
          <cell r="BD79">
            <v>0</v>
          </cell>
          <cell r="BE79">
            <v>0</v>
          </cell>
        </row>
        <row r="80">
          <cell r="D80" t="str">
            <v>HW_elektramidden</v>
          </cell>
          <cell r="E80" t="str">
            <v>Elektraverbruik</v>
          </cell>
          <cell r="F80">
            <v>3225</v>
          </cell>
          <cell r="G80">
            <v>6967</v>
          </cell>
          <cell r="H80">
            <v>3629</v>
          </cell>
          <cell r="I80">
            <v>2944</v>
          </cell>
          <cell r="J80">
            <v>5330</v>
          </cell>
          <cell r="K80">
            <v>3350</v>
          </cell>
          <cell r="L80">
            <v>2201</v>
          </cell>
          <cell r="M80">
            <v>5040</v>
          </cell>
          <cell r="N80">
            <v>2700</v>
          </cell>
          <cell r="O80">
            <v>250</v>
          </cell>
          <cell r="P80">
            <v>2985</v>
          </cell>
          <cell r="Q80">
            <v>656</v>
          </cell>
          <cell r="R80">
            <v>-4757.719444444444</v>
          </cell>
          <cell r="S80">
            <v>0</v>
          </cell>
          <cell r="T80">
            <v>-3888.8888888888887</v>
          </cell>
          <cell r="V80">
            <v>-770</v>
          </cell>
          <cell r="W80">
            <v>3137</v>
          </cell>
          <cell r="X80">
            <v>-482</v>
          </cell>
          <cell r="Y80">
            <v>2247</v>
          </cell>
          <cell r="Z80" t="str">
            <v>Elektraverbruik</v>
          </cell>
          <cell r="AA80">
            <v>3426</v>
          </cell>
          <cell r="AB80">
            <v>6241</v>
          </cell>
          <cell r="AC80">
            <v>3853</v>
          </cell>
          <cell r="AD80">
            <v>3426</v>
          </cell>
          <cell r="AE80">
            <v>5205</v>
          </cell>
          <cell r="AF80">
            <v>3760</v>
          </cell>
          <cell r="AG80">
            <v>2775</v>
          </cell>
          <cell r="AH80">
            <v>4554</v>
          </cell>
          <cell r="AI80">
            <v>3109</v>
          </cell>
          <cell r="AJ80">
            <v>716</v>
          </cell>
          <cell r="AK80">
            <v>2589</v>
          </cell>
          <cell r="AL80">
            <v>1050</v>
          </cell>
          <cell r="AM80">
            <v>-3800.3138888888889</v>
          </cell>
          <cell r="AN80">
            <v>0</v>
          </cell>
          <cell r="AO80">
            <v>-2888.8888888888882</v>
          </cell>
          <cell r="AP80" t="str">
            <v>Elektraverbruik</v>
          </cell>
          <cell r="AQ80">
            <v>3225</v>
          </cell>
          <cell r="AR80">
            <v>6967</v>
          </cell>
          <cell r="AS80">
            <v>3629</v>
          </cell>
          <cell r="AT80">
            <v>2480</v>
          </cell>
          <cell r="AU80">
            <v>5357</v>
          </cell>
          <cell r="AV80">
            <v>2979</v>
          </cell>
          <cell r="AW80">
            <v>1822</v>
          </cell>
          <cell r="AX80">
            <v>4707</v>
          </cell>
          <cell r="AY80">
            <v>2321</v>
          </cell>
          <cell r="AZ80">
            <v>-234</v>
          </cell>
          <cell r="BA80">
            <v>2648</v>
          </cell>
          <cell r="BB80">
            <v>266</v>
          </cell>
          <cell r="BC80">
            <v>-5187.5749999999998</v>
          </cell>
          <cell r="BD80">
            <v>0</v>
          </cell>
          <cell r="BE80">
            <v>-4222.2222222222226</v>
          </cell>
        </row>
        <row r="81">
          <cell r="D81" t="str">
            <v>HW_warmtemidden</v>
          </cell>
          <cell r="E81" t="str">
            <v>Warmteverbruik</v>
          </cell>
          <cell r="F81">
            <v>0</v>
          </cell>
          <cell r="G81">
            <v>0</v>
          </cell>
          <cell r="H81">
            <v>21.4</v>
          </cell>
          <cell r="I81">
            <v>0</v>
          </cell>
          <cell r="J81">
            <v>0</v>
          </cell>
          <cell r="K81">
            <v>14</v>
          </cell>
          <cell r="L81">
            <v>0</v>
          </cell>
          <cell r="M81">
            <v>0</v>
          </cell>
          <cell r="N81">
            <v>14</v>
          </cell>
          <cell r="O81">
            <v>0</v>
          </cell>
          <cell r="P81">
            <v>0</v>
          </cell>
          <cell r="Q81">
            <v>14</v>
          </cell>
          <cell r="R81">
            <v>0</v>
          </cell>
          <cell r="S81">
            <v>0</v>
          </cell>
          <cell r="T81">
            <v>14</v>
          </cell>
          <cell r="V81">
            <v>0</v>
          </cell>
          <cell r="W81">
            <v>0</v>
          </cell>
          <cell r="X81">
            <v>21.4</v>
          </cell>
          <cell r="Y81">
            <v>0</v>
          </cell>
          <cell r="Z81" t="str">
            <v>Warmteverbruik</v>
          </cell>
          <cell r="AA81">
            <v>0</v>
          </cell>
          <cell r="AB81">
            <v>0</v>
          </cell>
          <cell r="AC81">
            <v>13.4</v>
          </cell>
          <cell r="AD81">
            <v>0</v>
          </cell>
          <cell r="AE81">
            <v>0</v>
          </cell>
          <cell r="AF81">
            <v>10.4</v>
          </cell>
          <cell r="AG81">
            <v>0</v>
          </cell>
          <cell r="AH81">
            <v>0</v>
          </cell>
          <cell r="AI81">
            <v>10.4</v>
          </cell>
          <cell r="AJ81">
            <v>0</v>
          </cell>
          <cell r="AK81">
            <v>0</v>
          </cell>
          <cell r="AL81">
            <v>10.4</v>
          </cell>
          <cell r="AM81">
            <v>0</v>
          </cell>
          <cell r="AN81">
            <v>0</v>
          </cell>
          <cell r="AO81">
            <v>10.4</v>
          </cell>
          <cell r="AP81" t="str">
            <v>Warmteverbruik</v>
          </cell>
          <cell r="AQ81">
            <v>0</v>
          </cell>
          <cell r="AR81">
            <v>0</v>
          </cell>
          <cell r="AS81">
            <v>21.4</v>
          </cell>
          <cell r="AT81">
            <v>0</v>
          </cell>
          <cell r="AU81">
            <v>0</v>
          </cell>
          <cell r="AV81">
            <v>15.2</v>
          </cell>
          <cell r="AW81">
            <v>0</v>
          </cell>
          <cell r="AX81">
            <v>0</v>
          </cell>
          <cell r="AY81">
            <v>15.2</v>
          </cell>
          <cell r="AZ81">
            <v>0</v>
          </cell>
          <cell r="BA81">
            <v>0</v>
          </cell>
          <cell r="BB81">
            <v>15.2</v>
          </cell>
          <cell r="BC81">
            <v>0</v>
          </cell>
          <cell r="BD81">
            <v>0</v>
          </cell>
          <cell r="BE81">
            <v>15.2</v>
          </cell>
        </row>
        <row r="82">
          <cell r="D82" t="str">
            <v>HW_jaarnotamidden</v>
          </cell>
          <cell r="E82" t="str">
            <v>Jaarnota energie gemiddeld</v>
          </cell>
          <cell r="F82">
            <v>1585</v>
          </cell>
          <cell r="G82">
            <v>1801</v>
          </cell>
          <cell r="H82">
            <v>1947</v>
          </cell>
          <cell r="I82">
            <v>1366</v>
          </cell>
          <cell r="J82">
            <v>1440</v>
          </cell>
          <cell r="K82">
            <v>1710</v>
          </cell>
          <cell r="L82">
            <v>1203</v>
          </cell>
          <cell r="M82">
            <v>1377</v>
          </cell>
          <cell r="N82">
            <v>1567</v>
          </cell>
          <cell r="O82">
            <v>774</v>
          </cell>
          <cell r="P82">
            <v>924</v>
          </cell>
          <cell r="Q82">
            <v>1117</v>
          </cell>
          <cell r="R82">
            <v>-328.10997777777777</v>
          </cell>
          <cell r="S82">
            <v>267.79000000000002</v>
          </cell>
          <cell r="T82">
            <v>117.7044444444445</v>
          </cell>
          <cell r="V82">
            <v>706</v>
          </cell>
          <cell r="W82">
            <v>958</v>
          </cell>
          <cell r="X82">
            <v>1043</v>
          </cell>
          <cell r="Y82">
            <v>762</v>
          </cell>
          <cell r="Z82" t="str">
            <v>Jaarnota energie gemiddeld</v>
          </cell>
          <cell r="AA82">
            <v>1474</v>
          </cell>
          <cell r="AB82">
            <v>1641</v>
          </cell>
          <cell r="AC82">
            <v>1807</v>
          </cell>
          <cell r="AD82">
            <v>1410</v>
          </cell>
          <cell r="AE82">
            <v>1413</v>
          </cell>
          <cell r="AF82">
            <v>1713</v>
          </cell>
          <cell r="AG82">
            <v>1267</v>
          </cell>
          <cell r="AH82">
            <v>1270</v>
          </cell>
          <cell r="AI82">
            <v>1570</v>
          </cell>
          <cell r="AJ82">
            <v>814</v>
          </cell>
          <cell r="AK82">
            <v>837</v>
          </cell>
          <cell r="AL82">
            <v>1117</v>
          </cell>
          <cell r="AM82">
            <v>-179.30895555555549</v>
          </cell>
          <cell r="AN82">
            <v>267.79000000000002</v>
          </cell>
          <cell r="AO82">
            <v>251.73644444444454</v>
          </cell>
          <cell r="AP82" t="str">
            <v>Jaarnota energie gemiddeld</v>
          </cell>
          <cell r="AQ82">
            <v>1585</v>
          </cell>
          <cell r="AR82">
            <v>1801</v>
          </cell>
          <cell r="AS82">
            <v>1947</v>
          </cell>
          <cell r="AT82">
            <v>1342</v>
          </cell>
          <cell r="AU82">
            <v>1446</v>
          </cell>
          <cell r="AV82">
            <v>1658</v>
          </cell>
          <cell r="AW82">
            <v>1197</v>
          </cell>
          <cell r="AX82">
            <v>1303</v>
          </cell>
          <cell r="AY82">
            <v>1513</v>
          </cell>
          <cell r="AZ82">
            <v>745</v>
          </cell>
          <cell r="BA82">
            <v>850</v>
          </cell>
          <cell r="BB82">
            <v>1061</v>
          </cell>
          <cell r="BC82">
            <v>-345.11859999999984</v>
          </cell>
          <cell r="BD82">
            <v>267.79000000000002</v>
          </cell>
          <cell r="BE82">
            <v>73.027111111110969</v>
          </cell>
        </row>
        <row r="83">
          <cell r="D83" t="str">
            <v>HW_</v>
          </cell>
          <cell r="Q83" t="str">
            <v>m2 PV--&gt;</v>
          </cell>
          <cell r="R83">
            <v>101.1101542877646</v>
          </cell>
          <cell r="S83">
            <v>71.141011840688904</v>
          </cell>
          <cell r="T83">
            <v>93.980385121396949</v>
          </cell>
          <cell r="AL83" t="str">
            <v>m2 PV--&gt;</v>
          </cell>
          <cell r="AM83">
            <v>107.70371367061355</v>
          </cell>
          <cell r="AN83">
            <v>73.541442411194822</v>
          </cell>
          <cell r="AO83">
            <v>96.726468125822251</v>
          </cell>
          <cell r="BB83" t="str">
            <v>m2 PV--&gt;</v>
          </cell>
          <cell r="BC83">
            <v>113.88275923932544</v>
          </cell>
          <cell r="BD83">
            <v>74.477933261571579</v>
          </cell>
          <cell r="BE83">
            <v>104.13467288601841</v>
          </cell>
        </row>
        <row r="84">
          <cell r="D84" t="str">
            <v>HW_gashoog</v>
          </cell>
          <cell r="E84" t="str">
            <v>gasverbruik</v>
          </cell>
          <cell r="F84">
            <v>953</v>
          </cell>
          <cell r="G84">
            <v>0</v>
          </cell>
          <cell r="H84">
            <v>0</v>
          </cell>
          <cell r="I84">
            <v>624</v>
          </cell>
          <cell r="J84">
            <v>0</v>
          </cell>
          <cell r="K84">
            <v>0</v>
          </cell>
          <cell r="L84">
            <v>624</v>
          </cell>
          <cell r="M84">
            <v>0</v>
          </cell>
          <cell r="N84">
            <v>0</v>
          </cell>
          <cell r="O84">
            <v>624</v>
          </cell>
          <cell r="P84">
            <v>0</v>
          </cell>
          <cell r="Q84">
            <v>0</v>
          </cell>
          <cell r="R84">
            <v>624</v>
          </cell>
          <cell r="S84">
            <v>0</v>
          </cell>
          <cell r="T84">
            <v>0</v>
          </cell>
          <cell r="V84">
            <v>953</v>
          </cell>
          <cell r="W84">
            <v>0</v>
          </cell>
          <cell r="X84">
            <v>0</v>
          </cell>
          <cell r="Y84">
            <v>0</v>
          </cell>
          <cell r="Z84" t="str">
            <v>gasverbruik</v>
          </cell>
          <cell r="AA84">
            <v>770</v>
          </cell>
          <cell r="AB84">
            <v>0</v>
          </cell>
          <cell r="AC84">
            <v>0</v>
          </cell>
          <cell r="AD84">
            <v>639</v>
          </cell>
          <cell r="AE84">
            <v>0</v>
          </cell>
          <cell r="AF84">
            <v>0</v>
          </cell>
          <cell r="AG84">
            <v>639</v>
          </cell>
          <cell r="AH84">
            <v>0</v>
          </cell>
          <cell r="AI84">
            <v>0</v>
          </cell>
          <cell r="AJ84">
            <v>639</v>
          </cell>
          <cell r="AK84">
            <v>0</v>
          </cell>
          <cell r="AL84">
            <v>0</v>
          </cell>
          <cell r="AM84">
            <v>639</v>
          </cell>
          <cell r="AN84">
            <v>0</v>
          </cell>
          <cell r="AO84">
            <v>0</v>
          </cell>
          <cell r="AP84" t="str">
            <v>gasverbruik</v>
          </cell>
          <cell r="AQ84">
            <v>953</v>
          </cell>
          <cell r="AR84">
            <v>0</v>
          </cell>
          <cell r="AS84">
            <v>0</v>
          </cell>
          <cell r="AT84">
            <v>795</v>
          </cell>
          <cell r="AU84">
            <v>0</v>
          </cell>
          <cell r="AV84">
            <v>0</v>
          </cell>
          <cell r="AW84">
            <v>795</v>
          </cell>
          <cell r="AX84">
            <v>0</v>
          </cell>
          <cell r="AY84">
            <v>0</v>
          </cell>
          <cell r="AZ84">
            <v>795</v>
          </cell>
          <cell r="BA84">
            <v>0</v>
          </cell>
          <cell r="BB84">
            <v>0</v>
          </cell>
          <cell r="BC84">
            <v>795</v>
          </cell>
          <cell r="BD84">
            <v>0</v>
          </cell>
          <cell r="BE84">
            <v>0</v>
          </cell>
        </row>
        <row r="85">
          <cell r="D85" t="str">
            <v>HW_elektrahoog</v>
          </cell>
          <cell r="E85" t="str">
            <v>Elektraverbruik</v>
          </cell>
          <cell r="F85">
            <v>6272</v>
          </cell>
          <cell r="G85">
            <v>12486</v>
          </cell>
          <cell r="H85">
            <v>6676</v>
          </cell>
          <cell r="I85">
            <v>5991</v>
          </cell>
          <cell r="J85">
            <v>9596</v>
          </cell>
          <cell r="K85">
            <v>6397</v>
          </cell>
          <cell r="L85">
            <v>5248</v>
          </cell>
          <cell r="M85">
            <v>8665</v>
          </cell>
          <cell r="N85">
            <v>5747</v>
          </cell>
          <cell r="O85">
            <v>3297</v>
          </cell>
          <cell r="P85">
            <v>6609</v>
          </cell>
          <cell r="Q85">
            <v>3703</v>
          </cell>
          <cell r="R85">
            <v>-6096.1333333333314</v>
          </cell>
          <cell r="S85">
            <v>0</v>
          </cell>
          <cell r="T85">
            <v>-5027.7777777777774</v>
          </cell>
          <cell r="V85">
            <v>2277</v>
          </cell>
          <cell r="W85">
            <v>8655</v>
          </cell>
          <cell r="X85">
            <v>2565</v>
          </cell>
          <cell r="Y85">
            <v>6513</v>
          </cell>
          <cell r="Z85" t="str">
            <v>Elektraverbruik</v>
          </cell>
          <cell r="AA85">
            <v>6473</v>
          </cell>
          <cell r="AB85">
            <v>11679</v>
          </cell>
          <cell r="AC85">
            <v>6900</v>
          </cell>
          <cell r="AD85">
            <v>6473</v>
          </cell>
          <cell r="AE85">
            <v>9448</v>
          </cell>
          <cell r="AF85">
            <v>6807</v>
          </cell>
          <cell r="AG85">
            <v>5822</v>
          </cell>
          <cell r="AH85">
            <v>8797</v>
          </cell>
          <cell r="AI85">
            <v>6157</v>
          </cell>
          <cell r="AJ85">
            <v>3763</v>
          </cell>
          <cell r="AK85">
            <v>6832</v>
          </cell>
          <cell r="AL85">
            <v>4097</v>
          </cell>
          <cell r="AM85">
            <v>-6242.6749999999993</v>
          </cell>
          <cell r="AN85">
            <v>0</v>
          </cell>
          <cell r="AO85">
            <v>-4888.8888888888869</v>
          </cell>
          <cell r="AP85" t="str">
            <v>Elektraverbruik</v>
          </cell>
          <cell r="AQ85">
            <v>6272</v>
          </cell>
          <cell r="AR85">
            <v>12486</v>
          </cell>
          <cell r="AS85">
            <v>6676</v>
          </cell>
          <cell r="AT85">
            <v>5527</v>
          </cell>
          <cell r="AU85">
            <v>9629</v>
          </cell>
          <cell r="AV85">
            <v>6026</v>
          </cell>
          <cell r="AW85">
            <v>4869</v>
          </cell>
          <cell r="AX85">
            <v>8978</v>
          </cell>
          <cell r="AY85">
            <v>5368</v>
          </cell>
          <cell r="AZ85">
            <v>2813</v>
          </cell>
          <cell r="BA85">
            <v>6919</v>
          </cell>
          <cell r="BB85">
            <v>3313</v>
          </cell>
          <cell r="BC85">
            <v>-7766.7083333333339</v>
          </cell>
          <cell r="BD85">
            <v>0</v>
          </cell>
          <cell r="BE85">
            <v>-6361.1111111111113</v>
          </cell>
        </row>
        <row r="86">
          <cell r="D86" t="str">
            <v>HW_warmtehoog</v>
          </cell>
          <cell r="E86" t="str">
            <v>Warmteverbruik</v>
          </cell>
          <cell r="F86">
            <v>0</v>
          </cell>
          <cell r="G86">
            <v>0</v>
          </cell>
          <cell r="H86">
            <v>30.3</v>
          </cell>
          <cell r="I86">
            <v>0</v>
          </cell>
          <cell r="J86">
            <v>0</v>
          </cell>
          <cell r="K86">
            <v>18.100000000000001</v>
          </cell>
          <cell r="L86">
            <v>0</v>
          </cell>
          <cell r="M86">
            <v>0</v>
          </cell>
          <cell r="N86">
            <v>18.100000000000001</v>
          </cell>
          <cell r="O86">
            <v>0</v>
          </cell>
          <cell r="P86">
            <v>0</v>
          </cell>
          <cell r="Q86">
            <v>18.100000000000001</v>
          </cell>
          <cell r="R86">
            <v>0</v>
          </cell>
          <cell r="S86">
            <v>0</v>
          </cell>
          <cell r="T86">
            <v>18.100000000000001</v>
          </cell>
          <cell r="V86">
            <v>0</v>
          </cell>
          <cell r="W86">
            <v>0</v>
          </cell>
          <cell r="X86">
            <v>30.3</v>
          </cell>
          <cell r="Y86">
            <v>0</v>
          </cell>
          <cell r="Z86" t="str">
            <v>Warmteverbruik</v>
          </cell>
          <cell r="AA86">
            <v>0</v>
          </cell>
          <cell r="AB86">
            <v>0</v>
          </cell>
          <cell r="AC86">
            <v>21.7</v>
          </cell>
          <cell r="AD86">
            <v>0</v>
          </cell>
          <cell r="AE86">
            <v>0</v>
          </cell>
          <cell r="AF86">
            <v>17.600000000000001</v>
          </cell>
          <cell r="AG86">
            <v>0</v>
          </cell>
          <cell r="AH86">
            <v>0</v>
          </cell>
          <cell r="AI86">
            <v>17.600000000000001</v>
          </cell>
          <cell r="AJ86">
            <v>0</v>
          </cell>
          <cell r="AK86">
            <v>0</v>
          </cell>
          <cell r="AL86">
            <v>17.600000000000001</v>
          </cell>
          <cell r="AM86">
            <v>0</v>
          </cell>
          <cell r="AN86">
            <v>0</v>
          </cell>
          <cell r="AO86">
            <v>17.600000000000001</v>
          </cell>
          <cell r="AP86" t="str">
            <v>Warmteverbruik</v>
          </cell>
          <cell r="AQ86">
            <v>0</v>
          </cell>
          <cell r="AR86">
            <v>0</v>
          </cell>
          <cell r="AS86">
            <v>30.3</v>
          </cell>
          <cell r="AT86">
            <v>0</v>
          </cell>
          <cell r="AU86">
            <v>0</v>
          </cell>
          <cell r="AV86">
            <v>22.9</v>
          </cell>
          <cell r="AW86">
            <v>0</v>
          </cell>
          <cell r="AX86">
            <v>0</v>
          </cell>
          <cell r="AY86">
            <v>22.9</v>
          </cell>
          <cell r="AZ86">
            <v>0</v>
          </cell>
          <cell r="BA86">
            <v>0</v>
          </cell>
          <cell r="BB86">
            <v>22.9</v>
          </cell>
          <cell r="BC86">
            <v>0</v>
          </cell>
          <cell r="BD86">
            <v>0</v>
          </cell>
          <cell r="BE86">
            <v>22.9</v>
          </cell>
        </row>
        <row r="87">
          <cell r="D87" t="str">
            <v>HW_jaarnotahoog</v>
          </cell>
          <cell r="E87" t="str">
            <v>Jaarnota energie hoog</v>
          </cell>
          <cell r="F87">
            <v>2442</v>
          </cell>
          <cell r="G87">
            <v>3015</v>
          </cell>
          <cell r="H87">
            <v>2832</v>
          </cell>
          <cell r="I87">
            <v>2173</v>
          </cell>
          <cell r="J87">
            <v>2379</v>
          </cell>
          <cell r="K87">
            <v>2478</v>
          </cell>
          <cell r="L87">
            <v>2009</v>
          </cell>
          <cell r="M87">
            <v>2174</v>
          </cell>
          <cell r="N87">
            <v>2335</v>
          </cell>
          <cell r="O87">
            <v>1580</v>
          </cell>
          <cell r="P87">
            <v>1722</v>
          </cell>
          <cell r="Q87">
            <v>1885</v>
          </cell>
          <cell r="R87">
            <v>-486.32773333333279</v>
          </cell>
          <cell r="S87">
            <v>267.79000000000002</v>
          </cell>
          <cell r="T87">
            <v>-34.943111111111023</v>
          </cell>
          <cell r="V87">
            <v>1563</v>
          </cell>
          <cell r="W87">
            <v>2172</v>
          </cell>
          <cell r="X87">
            <v>1928</v>
          </cell>
          <cell r="Y87">
            <v>1701</v>
          </cell>
          <cell r="Z87" t="str">
            <v>Jaarnota energie hoog</v>
          </cell>
          <cell r="AA87">
            <v>2371</v>
          </cell>
          <cell r="AB87">
            <v>2837</v>
          </cell>
          <cell r="AC87">
            <v>2674</v>
          </cell>
          <cell r="AD87">
            <v>2288</v>
          </cell>
          <cell r="AE87">
            <v>2346</v>
          </cell>
          <cell r="AF87">
            <v>2556</v>
          </cell>
          <cell r="AG87">
            <v>2145</v>
          </cell>
          <cell r="AH87">
            <v>2203</v>
          </cell>
          <cell r="AI87">
            <v>2413</v>
          </cell>
          <cell r="AJ87">
            <v>1692</v>
          </cell>
          <cell r="AK87">
            <v>1771</v>
          </cell>
          <cell r="AL87">
            <v>1960</v>
          </cell>
          <cell r="AM87">
            <v>-509.10339999999979</v>
          </cell>
          <cell r="AN87">
            <v>267.79000000000002</v>
          </cell>
          <cell r="AO87">
            <v>-16.327555555555193</v>
          </cell>
          <cell r="AP87" t="str">
            <v>Jaarnota energie hoog</v>
          </cell>
          <cell r="AQ87">
            <v>2442</v>
          </cell>
          <cell r="AR87">
            <v>3015</v>
          </cell>
          <cell r="AS87">
            <v>2832</v>
          </cell>
          <cell r="AT87">
            <v>2179</v>
          </cell>
          <cell r="AU87">
            <v>2386</v>
          </cell>
          <cell r="AV87">
            <v>2512</v>
          </cell>
          <cell r="AW87">
            <v>2034</v>
          </cell>
          <cell r="AX87">
            <v>2243</v>
          </cell>
          <cell r="AY87">
            <v>2367</v>
          </cell>
          <cell r="AZ87">
            <v>1582</v>
          </cell>
          <cell r="BA87">
            <v>1790</v>
          </cell>
          <cell r="BB87">
            <v>1915</v>
          </cell>
          <cell r="BC87">
            <v>-745.97033333333343</v>
          </cell>
          <cell r="BD87">
            <v>267.79000000000002</v>
          </cell>
          <cell r="BE87">
            <v>-213.65244444444454</v>
          </cell>
        </row>
        <row r="89">
          <cell r="D89" t="str">
            <v>VS_</v>
          </cell>
          <cell r="E89" t="str">
            <v>vrijstaande woning</v>
          </cell>
          <cell r="F89" t="str">
            <v>0,6-HR-s1</v>
          </cell>
          <cell r="G89" t="str">
            <v>0,6-WP-s1</v>
          </cell>
          <cell r="H89" t="str">
            <v>0,6-SV-s1</v>
          </cell>
          <cell r="I89" t="str">
            <v>0,4-HR-s1</v>
          </cell>
          <cell r="J89" t="str">
            <v>0,4-WP-s1</v>
          </cell>
          <cell r="K89" t="str">
            <v>0,4-SV-s1</v>
          </cell>
          <cell r="L89" t="str">
            <v>0,3-HR-s1</v>
          </cell>
          <cell r="M89" t="str">
            <v>0,3-WP-s1</v>
          </cell>
          <cell r="N89" t="str">
            <v>0,3-SV-s1</v>
          </cell>
          <cell r="O89" t="str">
            <v>0,0-HR-s1</v>
          </cell>
          <cell r="P89" t="str">
            <v>0,0-WP-s1</v>
          </cell>
          <cell r="Q89" t="str">
            <v>0,0-SV-s1</v>
          </cell>
          <cell r="R89" t="str">
            <v>0,0-HR-XXL</v>
          </cell>
          <cell r="S89" t="str">
            <v>0,0-WP-XXL</v>
          </cell>
          <cell r="T89" t="str">
            <v>0,0-SV-XXL</v>
          </cell>
          <cell r="V89" t="str">
            <v>0,6-HR-s2</v>
          </cell>
          <cell r="W89" t="str">
            <v>0,6-WP-s2</v>
          </cell>
          <cell r="X89" t="str">
            <v>0,6-SV-s2</v>
          </cell>
          <cell r="Y89" t="str">
            <v>0,4-WP-s2</v>
          </cell>
          <cell r="Z89" t="str">
            <v>vrijstaande woning</v>
          </cell>
          <cell r="AA89" t="str">
            <v>0,6-HR-s3</v>
          </cell>
          <cell r="AB89" t="str">
            <v>0,6-WP-s3</v>
          </cell>
          <cell r="AC89" t="str">
            <v>0,6-SV-s3</v>
          </cell>
          <cell r="AD89" t="str">
            <v>0,4-HR-s3</v>
          </cell>
          <cell r="AE89" t="str">
            <v>0,4-WP-s3</v>
          </cell>
          <cell r="AF89" t="str">
            <v>0,4-SV-s3</v>
          </cell>
          <cell r="AG89" t="str">
            <v>0,3-HR-s3</v>
          </cell>
          <cell r="AH89" t="str">
            <v>0,3-WP-s3</v>
          </cell>
          <cell r="AI89" t="str">
            <v>0,3-SV-s3</v>
          </cell>
          <cell r="AJ89" t="str">
            <v>0,0-HR-s3</v>
          </cell>
          <cell r="AK89" t="str">
            <v>0,0-WP-s3</v>
          </cell>
          <cell r="AL89" t="str">
            <v>0,0-SV-s3</v>
          </cell>
          <cell r="AM89" t="str">
            <v>0,0-HR-XXL</v>
          </cell>
          <cell r="AN89" t="str">
            <v>0,0-WP-XXL</v>
          </cell>
          <cell r="AO89" t="str">
            <v>0,0-SV-XXL</v>
          </cell>
          <cell r="AP89" t="str">
            <v>vrijstaande woning</v>
          </cell>
          <cell r="AQ89" t="str">
            <v>0,6-HR-s4</v>
          </cell>
          <cell r="AR89" t="str">
            <v>0,6-WP-s4</v>
          </cell>
          <cell r="AS89" t="str">
            <v>0,6-SV-s4</v>
          </cell>
          <cell r="AT89" t="str">
            <v>0,4-HR-s4</v>
          </cell>
          <cell r="AU89" t="str">
            <v>0,4-WP-s4</v>
          </cell>
          <cell r="AV89" t="str">
            <v>0,4-SV-s4</v>
          </cell>
          <cell r="AW89" t="str">
            <v>0,3-HR-s4</v>
          </cell>
          <cell r="AX89" t="str">
            <v>0,3-WP-s4</v>
          </cell>
          <cell r="AY89" t="str">
            <v>0,3-SV-s4</v>
          </cell>
          <cell r="AZ89" t="str">
            <v>0,0-HR-s4</v>
          </cell>
          <cell r="BA89" t="str">
            <v>0,0-WP-s4</v>
          </cell>
          <cell r="BB89" t="str">
            <v>0,0-SV-s4</v>
          </cell>
          <cell r="BC89" t="str">
            <v>0,0-HR-XXL</v>
          </cell>
          <cell r="BD89" t="str">
            <v>0,0-WP-XXL</v>
          </cell>
          <cell r="BE89" t="str">
            <v>0,0-SV-XXL</v>
          </cell>
        </row>
        <row r="90">
          <cell r="D90" t="str">
            <v>VS_</v>
          </cell>
          <cell r="E90" t="str">
            <v>Bouwkundig</v>
          </cell>
          <cell r="Z90" t="str">
            <v>Bouwkundig</v>
          </cell>
          <cell r="AP90" t="str">
            <v>Bouwkundig</v>
          </cell>
        </row>
        <row r="91">
          <cell r="D91" t="str">
            <v>VS_</v>
          </cell>
          <cell r="E91" t="str">
            <v>Rc gevel/vloer/dak</v>
          </cell>
          <cell r="F91" t="str">
            <v>5/5/5</v>
          </cell>
          <cell r="G91" t="str">
            <v>3,5/4/4</v>
          </cell>
          <cell r="H91" t="str">
            <v>5/5/5</v>
          </cell>
          <cell r="I91" t="str">
            <v>5/5/5</v>
          </cell>
          <cell r="J91" t="str">
            <v>5/5/5</v>
          </cell>
          <cell r="K91" t="str">
            <v>5/5/5</v>
          </cell>
          <cell r="L91" t="str">
            <v>5/5/5</v>
          </cell>
          <cell r="M91" t="str">
            <v>5/5/5</v>
          </cell>
          <cell r="N91" t="str">
            <v>5/5/5</v>
          </cell>
          <cell r="O91" t="str">
            <v>5/5/5</v>
          </cell>
          <cell r="P91" t="str">
            <v>5/5/5</v>
          </cell>
          <cell r="Q91" t="str">
            <v>5/5/5</v>
          </cell>
          <cell r="V91" t="str">
            <v>5/5/5</v>
          </cell>
          <cell r="W91" t="str">
            <v>3,5/4/4</v>
          </cell>
          <cell r="X91" t="str">
            <v>5/5/5</v>
          </cell>
          <cell r="Y91" t="str">
            <v>5/5/5</v>
          </cell>
          <cell r="Z91" t="str">
            <v>Rc gevel/vloer/dak</v>
          </cell>
          <cell r="AA91" t="str">
            <v>10/6,5/10</v>
          </cell>
          <cell r="AB91" t="str">
            <v>10/6,5/10</v>
          </cell>
          <cell r="AC91" t="str">
            <v>10/6,5/10</v>
          </cell>
          <cell r="AD91" t="str">
            <v>10/6,5/10</v>
          </cell>
          <cell r="AE91" t="str">
            <v>10/6,5/10</v>
          </cell>
          <cell r="AF91" t="str">
            <v>10/6,5/10</v>
          </cell>
          <cell r="AG91" t="str">
            <v>10/6,5/10</v>
          </cell>
          <cell r="AH91" t="str">
            <v>10/6,5/10</v>
          </cell>
          <cell r="AI91" t="str">
            <v>10/6,5/10</v>
          </cell>
          <cell r="AJ91" t="str">
            <v>10/6,5/10</v>
          </cell>
          <cell r="AK91" t="str">
            <v>10/6,5/10</v>
          </cell>
          <cell r="AL91" t="str">
            <v>10/6,5/10</v>
          </cell>
          <cell r="AP91" t="str">
            <v>Rc gevel/vloer/dak</v>
          </cell>
          <cell r="AQ91" t="str">
            <v>5/5/5</v>
          </cell>
          <cell r="AR91" t="str">
            <v>3,5/4/4</v>
          </cell>
          <cell r="AS91" t="str">
            <v>5/5/5</v>
          </cell>
          <cell r="AT91" t="str">
            <v>5/5/5</v>
          </cell>
          <cell r="AU91" t="str">
            <v>5/5/5</v>
          </cell>
          <cell r="AV91" t="str">
            <v>5/5/5</v>
          </cell>
          <cell r="AW91" t="str">
            <v>5/5/5</v>
          </cell>
          <cell r="AX91" t="str">
            <v>5/5/5</v>
          </cell>
          <cell r="AY91" t="str">
            <v>5/5/5</v>
          </cell>
          <cell r="AZ91" t="str">
            <v>5/5/5</v>
          </cell>
          <cell r="BA91" t="str">
            <v>5/5/5</v>
          </cell>
          <cell r="BB91" t="str">
            <v>5/5/5</v>
          </cell>
        </row>
        <row r="92">
          <cell r="D92" t="str">
            <v>VS_</v>
          </cell>
          <cell r="E92" t="str">
            <v>Uraam</v>
          </cell>
          <cell r="F92">
            <v>1.4</v>
          </cell>
          <cell r="G92">
            <v>1.6</v>
          </cell>
          <cell r="H92">
            <v>1.4</v>
          </cell>
          <cell r="I92">
            <v>1.4</v>
          </cell>
          <cell r="J92">
            <v>1.4</v>
          </cell>
          <cell r="K92">
            <v>1.4</v>
          </cell>
          <cell r="L92">
            <v>1.4</v>
          </cell>
          <cell r="M92">
            <v>1.4</v>
          </cell>
          <cell r="N92">
            <v>1.4</v>
          </cell>
          <cell r="O92">
            <v>1.4</v>
          </cell>
          <cell r="P92">
            <v>1.4</v>
          </cell>
          <cell r="Q92">
            <v>1.4</v>
          </cell>
          <cell r="V92">
            <v>1.4</v>
          </cell>
          <cell r="W92">
            <v>1.6</v>
          </cell>
          <cell r="X92">
            <v>1.4</v>
          </cell>
          <cell r="Y92">
            <v>1.4</v>
          </cell>
          <cell r="Z92" t="str">
            <v>Uraam</v>
          </cell>
          <cell r="AA92">
            <v>0.8</v>
          </cell>
          <cell r="AB92">
            <v>0.8</v>
          </cell>
          <cell r="AC92">
            <v>0.8</v>
          </cell>
          <cell r="AD92">
            <v>0.8</v>
          </cell>
          <cell r="AE92">
            <v>0.8</v>
          </cell>
          <cell r="AF92">
            <v>0.8</v>
          </cell>
          <cell r="AG92">
            <v>0.8</v>
          </cell>
          <cell r="AH92">
            <v>0.8</v>
          </cell>
          <cell r="AI92">
            <v>0.8</v>
          </cell>
          <cell r="AJ92">
            <v>0.8</v>
          </cell>
          <cell r="AK92">
            <v>0.8</v>
          </cell>
          <cell r="AL92">
            <v>0.8</v>
          </cell>
          <cell r="AP92" t="str">
            <v>Uraam</v>
          </cell>
          <cell r="AQ92">
            <v>1.4</v>
          </cell>
          <cell r="AR92">
            <v>1.6</v>
          </cell>
          <cell r="AS92">
            <v>1.4</v>
          </cell>
          <cell r="AT92">
            <v>1.4</v>
          </cell>
          <cell r="AU92">
            <v>1.4</v>
          </cell>
          <cell r="AV92">
            <v>1.4</v>
          </cell>
          <cell r="AW92">
            <v>1.4</v>
          </cell>
          <cell r="AX92">
            <v>1.4</v>
          </cell>
          <cell r="AY92">
            <v>1.4</v>
          </cell>
          <cell r="AZ92">
            <v>1.4</v>
          </cell>
          <cell r="BA92">
            <v>1.4</v>
          </cell>
          <cell r="BB92">
            <v>1.4</v>
          </cell>
        </row>
        <row r="93">
          <cell r="D93" t="str">
            <v>VS_</v>
          </cell>
          <cell r="E93" t="str">
            <v>Qv10</v>
          </cell>
          <cell r="F93">
            <v>0.625</v>
          </cell>
          <cell r="G93">
            <v>0.625</v>
          </cell>
          <cell r="H93">
            <v>0.625</v>
          </cell>
          <cell r="I93">
            <v>0.625</v>
          </cell>
          <cell r="J93">
            <v>0.625</v>
          </cell>
          <cell r="K93">
            <v>0.625</v>
          </cell>
          <cell r="L93">
            <v>0.625</v>
          </cell>
          <cell r="M93">
            <v>0.625</v>
          </cell>
          <cell r="N93">
            <v>0.625</v>
          </cell>
          <cell r="O93">
            <v>0.625</v>
          </cell>
          <cell r="P93">
            <v>0.625</v>
          </cell>
          <cell r="Q93">
            <v>0.625</v>
          </cell>
          <cell r="V93">
            <v>0.625</v>
          </cell>
          <cell r="W93">
            <v>0.625</v>
          </cell>
          <cell r="X93">
            <v>0.625</v>
          </cell>
          <cell r="Y93">
            <v>0.625</v>
          </cell>
          <cell r="Z93" t="str">
            <v>Qv10</v>
          </cell>
          <cell r="AA93">
            <v>0.15</v>
          </cell>
          <cell r="AB93">
            <v>0.15</v>
          </cell>
          <cell r="AC93">
            <v>0.15</v>
          </cell>
          <cell r="AD93">
            <v>0.15</v>
          </cell>
          <cell r="AE93">
            <v>0.15</v>
          </cell>
          <cell r="AF93">
            <v>0.15</v>
          </cell>
          <cell r="AG93">
            <v>0.15</v>
          </cell>
          <cell r="AH93">
            <v>0.15</v>
          </cell>
          <cell r="AI93">
            <v>0.15</v>
          </cell>
          <cell r="AJ93">
            <v>0.15</v>
          </cell>
          <cell r="AK93">
            <v>0.15</v>
          </cell>
          <cell r="AL93">
            <v>0.15</v>
          </cell>
          <cell r="AP93" t="str">
            <v>Qv10</v>
          </cell>
          <cell r="AQ93">
            <v>0.625</v>
          </cell>
          <cell r="AR93">
            <v>0.625</v>
          </cell>
          <cell r="AS93">
            <v>0.625</v>
          </cell>
          <cell r="AT93">
            <v>0.625</v>
          </cell>
          <cell r="AU93">
            <v>0.625</v>
          </cell>
          <cell r="AV93">
            <v>0.625</v>
          </cell>
          <cell r="AW93">
            <v>0.625</v>
          </cell>
          <cell r="AX93">
            <v>0.625</v>
          </cell>
          <cell r="AY93">
            <v>0.625</v>
          </cell>
          <cell r="AZ93">
            <v>0.625</v>
          </cell>
          <cell r="BA93">
            <v>0.625</v>
          </cell>
          <cell r="BB93">
            <v>0.625</v>
          </cell>
        </row>
        <row r="94">
          <cell r="D94" t="str">
            <v>VS_</v>
          </cell>
          <cell r="E94" t="str">
            <v>Installatietechnisch</v>
          </cell>
          <cell r="Z94" t="str">
            <v>Installatietechnisch</v>
          </cell>
          <cell r="AP94" t="str">
            <v>Installatietechnisch</v>
          </cell>
        </row>
        <row r="95">
          <cell r="D95" t="str">
            <v>VS_</v>
          </cell>
          <cell r="E95" t="str">
            <v>Warmte opwekker</v>
          </cell>
          <cell r="F95" t="str">
            <v>HRE28/24</v>
          </cell>
          <cell r="G95" t="str">
            <v>WPU5</v>
          </cell>
          <cell r="H95" t="str">
            <v>SV</v>
          </cell>
          <cell r="I95" t="str">
            <v>HRE28/24</v>
          </cell>
          <cell r="J95" t="str">
            <v>WPU5</v>
          </cell>
          <cell r="K95" t="str">
            <v>SV</v>
          </cell>
          <cell r="L95" t="str">
            <v>HRE28/24</v>
          </cell>
          <cell r="M95" t="str">
            <v>WPU5</v>
          </cell>
          <cell r="N95" t="str">
            <v>SV</v>
          </cell>
          <cell r="O95" t="str">
            <v>HRE28/24</v>
          </cell>
          <cell r="P95" t="str">
            <v>WPU5</v>
          </cell>
          <cell r="Q95" t="str">
            <v>SV</v>
          </cell>
          <cell r="V95" t="str">
            <v>HRE28/24</v>
          </cell>
          <cell r="W95" t="str">
            <v>WPU5</v>
          </cell>
          <cell r="X95" t="str">
            <v>SV</v>
          </cell>
          <cell r="Y95" t="str">
            <v>WPU5</v>
          </cell>
          <cell r="Z95" t="str">
            <v>Warmte opwekker</v>
          </cell>
          <cell r="AA95" t="str">
            <v>HRE28/24</v>
          </cell>
          <cell r="AB95" t="str">
            <v>WPU5</v>
          </cell>
          <cell r="AC95" t="str">
            <v>SV</v>
          </cell>
          <cell r="AD95" t="str">
            <v>HRE28/24</v>
          </cell>
          <cell r="AE95" t="str">
            <v>WPU5</v>
          </cell>
          <cell r="AF95" t="str">
            <v>SV</v>
          </cell>
          <cell r="AG95" t="str">
            <v>HRE28/24</v>
          </cell>
          <cell r="AH95" t="str">
            <v>WPU5</v>
          </cell>
          <cell r="AI95" t="str">
            <v>SV</v>
          </cell>
          <cell r="AJ95" t="str">
            <v>HRE28/24</v>
          </cell>
          <cell r="AK95" t="str">
            <v>WPU5</v>
          </cell>
          <cell r="AL95" t="str">
            <v>SV</v>
          </cell>
          <cell r="AP95" t="str">
            <v>Warmte opwekker</v>
          </cell>
          <cell r="AQ95" t="str">
            <v>HRE28/24</v>
          </cell>
          <cell r="AR95" t="str">
            <v>WPU5</v>
          </cell>
          <cell r="AS95" t="str">
            <v>SV</v>
          </cell>
          <cell r="AT95" t="str">
            <v>HRE28/24</v>
          </cell>
          <cell r="AU95" t="str">
            <v>WPU5</v>
          </cell>
          <cell r="AV95" t="str">
            <v>SV</v>
          </cell>
          <cell r="AW95" t="str">
            <v>HRE28/24</v>
          </cell>
          <cell r="AX95" t="str">
            <v>WPU5</v>
          </cell>
          <cell r="AY95" t="str">
            <v>SV</v>
          </cell>
          <cell r="AZ95" t="str">
            <v>HRE28/24</v>
          </cell>
          <cell r="BA95" t="str">
            <v>WPU5</v>
          </cell>
          <cell r="BB95" t="str">
            <v>SV</v>
          </cell>
        </row>
        <row r="96">
          <cell r="D96" t="str">
            <v>VS_</v>
          </cell>
          <cell r="E96" t="str">
            <v>douchepijpWTW</v>
          </cell>
          <cell r="F96" t="str">
            <v>ja</v>
          </cell>
          <cell r="G96" t="str">
            <v>nee</v>
          </cell>
          <cell r="H96" t="str">
            <v>ja</v>
          </cell>
          <cell r="I96" t="str">
            <v>ja</v>
          </cell>
          <cell r="J96" t="str">
            <v>ja</v>
          </cell>
          <cell r="K96" t="str">
            <v>ja</v>
          </cell>
          <cell r="L96" t="str">
            <v>ja</v>
          </cell>
          <cell r="M96" t="str">
            <v>ja</v>
          </cell>
          <cell r="N96" t="str">
            <v>ja</v>
          </cell>
          <cell r="O96" t="str">
            <v>ja</v>
          </cell>
          <cell r="P96" t="str">
            <v>ja</v>
          </cell>
          <cell r="Q96" t="str">
            <v>ja</v>
          </cell>
          <cell r="V96" t="str">
            <v>ja</v>
          </cell>
          <cell r="W96" t="str">
            <v>nee</v>
          </cell>
          <cell r="X96" t="str">
            <v>ja</v>
          </cell>
          <cell r="Y96" t="str">
            <v>ja</v>
          </cell>
          <cell r="Z96" t="str">
            <v>douchepijpWTW</v>
          </cell>
          <cell r="AA96" t="str">
            <v>nee</v>
          </cell>
          <cell r="AB96" t="str">
            <v>nee</v>
          </cell>
          <cell r="AC96" t="str">
            <v>nee</v>
          </cell>
          <cell r="AD96" t="str">
            <v>ja</v>
          </cell>
          <cell r="AE96" t="str">
            <v>ja</v>
          </cell>
          <cell r="AF96" t="str">
            <v>ja</v>
          </cell>
          <cell r="AG96" t="str">
            <v>ja</v>
          </cell>
          <cell r="AH96" t="str">
            <v>ja</v>
          </cell>
          <cell r="AI96" t="str">
            <v>ja</v>
          </cell>
          <cell r="AJ96" t="str">
            <v>ja</v>
          </cell>
          <cell r="AK96" t="str">
            <v>ja</v>
          </cell>
          <cell r="AL96" t="str">
            <v>ja</v>
          </cell>
          <cell r="AP96" t="str">
            <v>douchepijpWTW</v>
          </cell>
          <cell r="AQ96" t="str">
            <v>ja</v>
          </cell>
          <cell r="AR96" t="str">
            <v>nee</v>
          </cell>
          <cell r="AS96" t="str">
            <v>ja</v>
          </cell>
          <cell r="AT96" t="str">
            <v>ja</v>
          </cell>
          <cell r="AU96" t="str">
            <v>ja</v>
          </cell>
          <cell r="AV96" t="str">
            <v>ja</v>
          </cell>
          <cell r="AW96" t="str">
            <v>ja</v>
          </cell>
          <cell r="AX96" t="str">
            <v>ja</v>
          </cell>
          <cell r="AY96" t="str">
            <v>ja</v>
          </cell>
          <cell r="AZ96" t="str">
            <v>ja</v>
          </cell>
          <cell r="BA96" t="str">
            <v>ja</v>
          </cell>
          <cell r="BB96" t="str">
            <v>ja</v>
          </cell>
        </row>
        <row r="97">
          <cell r="D97" t="str">
            <v>VS_</v>
          </cell>
          <cell r="E97" t="str">
            <v>Ventilatie</v>
          </cell>
          <cell r="F97" t="str">
            <v>CO2 ease</v>
          </cell>
          <cell r="G97" t="str">
            <v>ZR</v>
          </cell>
          <cell r="H97" t="str">
            <v>CO2 ease</v>
          </cell>
          <cell r="I97" t="str">
            <v>CO2 ease</v>
          </cell>
          <cell r="J97" t="str">
            <v>CO2 ease</v>
          </cell>
          <cell r="K97" t="str">
            <v>CO2 ease</v>
          </cell>
          <cell r="L97" t="str">
            <v>CO2 ease</v>
          </cell>
          <cell r="M97" t="str">
            <v>CO2 ease</v>
          </cell>
          <cell r="N97" t="str">
            <v>CO2 ease</v>
          </cell>
          <cell r="O97" t="str">
            <v>CO2 ease</v>
          </cell>
          <cell r="P97" t="str">
            <v>CO2 ease</v>
          </cell>
          <cell r="Q97" t="str">
            <v>CO2 ease</v>
          </cell>
          <cell r="V97" t="str">
            <v>CO2 ease</v>
          </cell>
          <cell r="W97" t="str">
            <v>ZR</v>
          </cell>
          <cell r="X97" t="str">
            <v>CO2 ease</v>
          </cell>
          <cell r="Y97" t="str">
            <v>CO2 ease</v>
          </cell>
          <cell r="Z97" t="str">
            <v>Ventilatie</v>
          </cell>
          <cell r="AA97" t="str">
            <v>WTW</v>
          </cell>
          <cell r="AB97" t="str">
            <v>WTW</v>
          </cell>
          <cell r="AC97" t="str">
            <v>WTW</v>
          </cell>
          <cell r="AD97" t="str">
            <v>WTW</v>
          </cell>
          <cell r="AE97" t="str">
            <v>WTW</v>
          </cell>
          <cell r="AF97" t="str">
            <v>WTW</v>
          </cell>
          <cell r="AG97" t="str">
            <v>WTW</v>
          </cell>
          <cell r="AH97" t="str">
            <v>WTW</v>
          </cell>
          <cell r="AI97" t="str">
            <v>WTW</v>
          </cell>
          <cell r="AJ97" t="str">
            <v>WTW</v>
          </cell>
          <cell r="AK97" t="str">
            <v>WTW</v>
          </cell>
          <cell r="AL97" t="str">
            <v>WTW</v>
          </cell>
          <cell r="AP97" t="str">
            <v>Ventilatie</v>
          </cell>
          <cell r="AQ97" t="str">
            <v>CO2 ease</v>
          </cell>
          <cell r="AR97" t="str">
            <v>ZR</v>
          </cell>
          <cell r="AS97" t="str">
            <v>CO2 ease</v>
          </cell>
          <cell r="AT97" t="str">
            <v>CO2 ease</v>
          </cell>
          <cell r="AU97" t="str">
            <v>CO2 ease</v>
          </cell>
          <cell r="AV97" t="str">
            <v>CO2 ease</v>
          </cell>
          <cell r="AW97" t="str">
            <v>CO2 ease</v>
          </cell>
          <cell r="AX97" t="str">
            <v>CO2 ease</v>
          </cell>
          <cell r="AY97" t="str">
            <v>CO2 ease</v>
          </cell>
          <cell r="AZ97" t="str">
            <v>CO2 ease</v>
          </cell>
          <cell r="BA97" t="str">
            <v>CO2 ease</v>
          </cell>
          <cell r="BB97" t="str">
            <v>CO2 ease</v>
          </cell>
        </row>
        <row r="98">
          <cell r="D98" t="str">
            <v>VS_</v>
          </cell>
          <cell r="E98" t="str">
            <v>Zonnecollector (m2) Z 45º</v>
          </cell>
          <cell r="F98" t="str">
            <v>1 m2</v>
          </cell>
          <cell r="G98" t="str">
            <v>-</v>
          </cell>
          <cell r="H98" t="str">
            <v>-</v>
          </cell>
          <cell r="I98" t="str">
            <v>10 m2</v>
          </cell>
          <cell r="J98" t="str">
            <v>4 m2</v>
          </cell>
          <cell r="K98" t="str">
            <v>10 m2</v>
          </cell>
          <cell r="L98" t="str">
            <v>10 m2</v>
          </cell>
          <cell r="M98" t="str">
            <v>10 m2</v>
          </cell>
          <cell r="N98" t="str">
            <v>10 m2</v>
          </cell>
          <cell r="O98" t="str">
            <v>10 m2</v>
          </cell>
          <cell r="P98" t="str">
            <v>10 m2</v>
          </cell>
          <cell r="Q98" t="str">
            <v>10 m2</v>
          </cell>
          <cell r="V98" t="str">
            <v>1 m2</v>
          </cell>
          <cell r="W98" t="str">
            <v>-</v>
          </cell>
          <cell r="X98" t="str">
            <v>-</v>
          </cell>
          <cell r="Y98" t="str">
            <v>4 m2</v>
          </cell>
          <cell r="Z98" t="str">
            <v>Zonnecollector (m2) Z 45º</v>
          </cell>
          <cell r="AA98" t="str">
            <v>-</v>
          </cell>
          <cell r="AB98" t="str">
            <v>-</v>
          </cell>
          <cell r="AC98" t="str">
            <v>-</v>
          </cell>
          <cell r="AD98" t="str">
            <v>2,8 m2</v>
          </cell>
          <cell r="AE98" t="str">
            <v>-</v>
          </cell>
          <cell r="AF98" t="str">
            <v>2,8 m2</v>
          </cell>
          <cell r="AG98" t="str">
            <v>2,8 m2</v>
          </cell>
          <cell r="AH98" t="str">
            <v>2,8 m2</v>
          </cell>
          <cell r="AI98" t="str">
            <v>2,8 m2</v>
          </cell>
          <cell r="AJ98" t="str">
            <v>2,8 m2</v>
          </cell>
          <cell r="AK98" t="str">
            <v>2,8 m2</v>
          </cell>
          <cell r="AL98" t="str">
            <v>2,8 m2</v>
          </cell>
          <cell r="AP98" t="str">
            <v>Zonnecollector (m2) Z 45º</v>
          </cell>
          <cell r="AQ98" t="str">
            <v>1 m2</v>
          </cell>
          <cell r="AR98" t="str">
            <v>-</v>
          </cell>
          <cell r="AS98" t="str">
            <v>-</v>
          </cell>
          <cell r="AT98" t="str">
            <v>5,6 m2</v>
          </cell>
          <cell r="AU98" t="str">
            <v>5,6 m2</v>
          </cell>
          <cell r="AV98" t="str">
            <v>5,6 m2</v>
          </cell>
          <cell r="AW98" t="str">
            <v>5,6 m2</v>
          </cell>
          <cell r="AX98" t="str">
            <v>5,6 m2</v>
          </cell>
          <cell r="AY98" t="str">
            <v>5,6 m2</v>
          </cell>
          <cell r="AZ98" t="str">
            <v>5,6 m2</v>
          </cell>
          <cell r="BA98" t="str">
            <v>5,6 m2</v>
          </cell>
          <cell r="BB98" t="str">
            <v>5,6 m2</v>
          </cell>
        </row>
        <row r="99">
          <cell r="D99" t="str">
            <v>VS_</v>
          </cell>
          <cell r="E99" t="str">
            <v>PV (m2) Z 45º</v>
          </cell>
          <cell r="F99" t="str">
            <v>-</v>
          </cell>
          <cell r="G99" t="str">
            <v>-</v>
          </cell>
          <cell r="H99" t="str">
            <v>-</v>
          </cell>
          <cell r="I99" t="str">
            <v>9 m2 PV</v>
          </cell>
          <cell r="J99" t="str">
            <v>-</v>
          </cell>
          <cell r="K99" t="str">
            <v>9 m2 PV</v>
          </cell>
          <cell r="L99" t="str">
            <v>20 m2 PV</v>
          </cell>
          <cell r="M99" t="str">
            <v>3 m2 PV</v>
          </cell>
          <cell r="N99" t="str">
            <v>19 m2 PV</v>
          </cell>
          <cell r="O99" t="str">
            <v>51 m2 PV</v>
          </cell>
          <cell r="P99" t="str">
            <v>33 m2 PV</v>
          </cell>
          <cell r="Q99" t="str">
            <v>50 m2 PV</v>
          </cell>
          <cell r="V99" t="str">
            <v>61 m2 PV</v>
          </cell>
          <cell r="W99" t="str">
            <v>56 m2 PV</v>
          </cell>
          <cell r="X99" t="str">
            <v>61 m2 PV</v>
          </cell>
          <cell r="Y99" t="str">
            <v>41 m2 PV</v>
          </cell>
          <cell r="Z99" t="str">
            <v>PV (m2) Z 45º</v>
          </cell>
          <cell r="AA99" t="str">
            <v>-</v>
          </cell>
          <cell r="AB99" t="str">
            <v>-</v>
          </cell>
          <cell r="AC99" t="str">
            <v>-</v>
          </cell>
          <cell r="AD99" t="str">
            <v>3 m2 PV</v>
          </cell>
          <cell r="AE99" t="str">
            <v>-</v>
          </cell>
          <cell r="AF99" t="str">
            <v>3 m2 PV</v>
          </cell>
          <cell r="AG99" t="str">
            <v>13 m2 PV</v>
          </cell>
          <cell r="AH99" t="str">
            <v>9 m2 PV</v>
          </cell>
          <cell r="AI99" t="str">
            <v>14 m2 PV</v>
          </cell>
          <cell r="AJ99" t="str">
            <v>44 m2 PV</v>
          </cell>
          <cell r="AK99" t="str">
            <v>40 m2 PV</v>
          </cell>
          <cell r="AL99" t="str">
            <v>44 m2 PV</v>
          </cell>
          <cell r="AP99" t="str">
            <v>PV (m2) Z 45º</v>
          </cell>
          <cell r="AQ99" t="str">
            <v>-</v>
          </cell>
          <cell r="AR99" t="str">
            <v>-</v>
          </cell>
          <cell r="AS99" t="str">
            <v>-</v>
          </cell>
          <cell r="AT99" t="str">
            <v>14 m2 PV</v>
          </cell>
          <cell r="AU99" t="str">
            <v>-</v>
          </cell>
          <cell r="AV99" t="str">
            <v>12 m2 PV</v>
          </cell>
          <cell r="AW99" t="str">
            <v>24 m2 PV</v>
          </cell>
          <cell r="AX99" t="str">
            <v>8 m2 PV</v>
          </cell>
          <cell r="AY99" t="str">
            <v>22 m2 PV</v>
          </cell>
          <cell r="AZ99" t="str">
            <v>55 m2 PV</v>
          </cell>
          <cell r="BA99" t="str">
            <v>39 m2 PV</v>
          </cell>
          <cell r="BB99" t="str">
            <v>53 m2 PV</v>
          </cell>
        </row>
        <row r="100">
          <cell r="D100" t="str">
            <v>VS_</v>
          </cell>
          <cell r="E100" t="str">
            <v>Vrije koeling</v>
          </cell>
          <cell r="F100" t="str">
            <v>n.v.t.</v>
          </cell>
          <cell r="G100" t="str">
            <v>ja</v>
          </cell>
          <cell r="H100" t="str">
            <v>n.v.t.</v>
          </cell>
          <cell r="I100" t="str">
            <v>n.v.t.</v>
          </cell>
          <cell r="J100" t="str">
            <v>ja</v>
          </cell>
          <cell r="K100" t="str">
            <v>n.v.t.</v>
          </cell>
          <cell r="L100" t="str">
            <v>n.v.t.</v>
          </cell>
          <cell r="M100" t="str">
            <v>ja</v>
          </cell>
          <cell r="N100" t="str">
            <v>n.v.t.</v>
          </cell>
          <cell r="O100" t="str">
            <v>n.v.t.</v>
          </cell>
          <cell r="P100" t="str">
            <v>ja</v>
          </cell>
          <cell r="Q100" t="str">
            <v>n.v.t.</v>
          </cell>
          <cell r="V100" t="str">
            <v>n.v.t.</v>
          </cell>
          <cell r="W100" t="str">
            <v>ja</v>
          </cell>
          <cell r="X100" t="str">
            <v>n.v.t.</v>
          </cell>
          <cell r="Y100" t="str">
            <v>ja</v>
          </cell>
          <cell r="Z100" t="str">
            <v>Vrije koeling</v>
          </cell>
          <cell r="AA100" t="str">
            <v>n.v.t.</v>
          </cell>
          <cell r="AB100" t="str">
            <v>ja</v>
          </cell>
          <cell r="AC100" t="str">
            <v>n.v.t.</v>
          </cell>
          <cell r="AD100" t="str">
            <v>n.v.t.</v>
          </cell>
          <cell r="AE100" t="str">
            <v>ja</v>
          </cell>
          <cell r="AF100" t="str">
            <v>n.v.t.</v>
          </cell>
          <cell r="AG100" t="str">
            <v>n.v.t.</v>
          </cell>
          <cell r="AH100" t="str">
            <v>ja</v>
          </cell>
          <cell r="AI100" t="str">
            <v>n.v.t.</v>
          </cell>
          <cell r="AJ100" t="str">
            <v>n.v.t.</v>
          </cell>
          <cell r="AK100" t="str">
            <v>ja</v>
          </cell>
          <cell r="AL100" t="str">
            <v>n.v.t.</v>
          </cell>
          <cell r="AP100" t="str">
            <v>Vrije koeling</v>
          </cell>
          <cell r="AQ100" t="str">
            <v>n.v.t.</v>
          </cell>
          <cell r="AR100" t="str">
            <v>ja</v>
          </cell>
          <cell r="AS100" t="str">
            <v>n.v.t.</v>
          </cell>
          <cell r="AT100" t="str">
            <v>n.v.t.</v>
          </cell>
          <cell r="AU100" t="str">
            <v>ja</v>
          </cell>
          <cell r="AV100" t="str">
            <v>n.v.t.</v>
          </cell>
          <cell r="AW100" t="str">
            <v>n.v.t.</v>
          </cell>
          <cell r="AX100" t="str">
            <v>ja</v>
          </cell>
          <cell r="AY100" t="str">
            <v>n.v.t.</v>
          </cell>
          <cell r="AZ100" t="str">
            <v>n.v.t.</v>
          </cell>
          <cell r="BA100" t="str">
            <v>ja</v>
          </cell>
          <cell r="BB100" t="str">
            <v>n.v.t.</v>
          </cell>
        </row>
        <row r="101">
          <cell r="D101" t="str">
            <v>VS_EPC</v>
          </cell>
          <cell r="E101" t="str">
            <v>EPC score</v>
          </cell>
          <cell r="F101">
            <v>0.59</v>
          </cell>
          <cell r="G101">
            <v>0.55000000000000004</v>
          </cell>
          <cell r="H101">
            <v>0.59</v>
          </cell>
          <cell r="I101">
            <v>0.4</v>
          </cell>
          <cell r="J101">
            <v>0.4</v>
          </cell>
          <cell r="K101">
            <v>0.4</v>
          </cell>
          <cell r="L101">
            <v>0.3</v>
          </cell>
          <cell r="M101">
            <v>0.3</v>
          </cell>
          <cell r="N101">
            <v>0.3</v>
          </cell>
          <cell r="O101">
            <v>0</v>
          </cell>
          <cell r="P101">
            <v>0</v>
          </cell>
          <cell r="Q101">
            <v>0</v>
          </cell>
          <cell r="S101" t="str">
            <v>m2 extra PV voor Energieneutaal</v>
          </cell>
          <cell r="V101">
            <v>0</v>
          </cell>
          <cell r="W101">
            <v>0</v>
          </cell>
          <cell r="X101">
            <v>0</v>
          </cell>
          <cell r="Y101">
            <v>0</v>
          </cell>
          <cell r="Z101" t="str">
            <v>EPC score</v>
          </cell>
          <cell r="AA101">
            <v>0.53</v>
          </cell>
          <cell r="AB101">
            <v>0.43</v>
          </cell>
          <cell r="AC101">
            <v>0.52</v>
          </cell>
          <cell r="AD101">
            <v>0.4</v>
          </cell>
          <cell r="AE101">
            <v>0.4</v>
          </cell>
          <cell r="AF101">
            <v>0.4</v>
          </cell>
          <cell r="AG101">
            <v>0.3</v>
          </cell>
          <cell r="AH101">
            <v>0.3</v>
          </cell>
          <cell r="AI101">
            <v>0.3</v>
          </cell>
          <cell r="AJ101">
            <v>0</v>
          </cell>
          <cell r="AK101">
            <v>0</v>
          </cell>
          <cell r="AL101">
            <v>0</v>
          </cell>
          <cell r="AN101" t="str">
            <v>m2 extra PV voor Energieneutaal</v>
          </cell>
          <cell r="AP101" t="str">
            <v>EPC score</v>
          </cell>
          <cell r="AQ101">
            <v>0.59</v>
          </cell>
          <cell r="AR101">
            <v>0.55000000000000004</v>
          </cell>
          <cell r="AS101">
            <v>0.59</v>
          </cell>
          <cell r="AT101">
            <v>0.4</v>
          </cell>
          <cell r="AU101">
            <v>0.38</v>
          </cell>
          <cell r="AV101">
            <v>0.4</v>
          </cell>
          <cell r="AW101">
            <v>0.3</v>
          </cell>
          <cell r="AX101">
            <v>0.3</v>
          </cell>
          <cell r="AY101">
            <v>0.3</v>
          </cell>
          <cell r="AZ101">
            <v>0</v>
          </cell>
          <cell r="BA101">
            <v>0</v>
          </cell>
          <cell r="BB101">
            <v>0</v>
          </cell>
          <cell r="BD101" t="str">
            <v>m2 extra PV voor Energieneutaal</v>
          </cell>
        </row>
        <row r="102">
          <cell r="D102" t="str">
            <v>VS_</v>
          </cell>
          <cell r="E102" t="str">
            <v>Energieverbruik en kosten</v>
          </cell>
          <cell r="Q102" t="str">
            <v>m2 PV--&gt;</v>
          </cell>
          <cell r="R102">
            <v>25.462833393134787</v>
          </cell>
          <cell r="S102">
            <v>10.60279870828848</v>
          </cell>
          <cell r="T102">
            <v>21.577562492524812</v>
          </cell>
          <cell r="Z102" t="str">
            <v>Energieverbruik en kosten</v>
          </cell>
          <cell r="AL102" t="str">
            <v>m2 PV--&gt;</v>
          </cell>
          <cell r="AM102">
            <v>17.669118526492046</v>
          </cell>
          <cell r="AN102">
            <v>1.6038751345532827</v>
          </cell>
          <cell r="AO102">
            <v>13.556990790575288</v>
          </cell>
          <cell r="AP102" t="str">
            <v>Energieverbruik en kosten</v>
          </cell>
          <cell r="BB102" t="str">
            <v>m2 PV--&gt;</v>
          </cell>
          <cell r="BC102">
            <v>21.436999162779568</v>
          </cell>
          <cell r="BD102">
            <v>4.391819160387513</v>
          </cell>
          <cell r="BE102">
            <v>18.563568951082402</v>
          </cell>
        </row>
        <row r="103">
          <cell r="D103" t="str">
            <v>VS_gaslaag</v>
          </cell>
          <cell r="E103" t="str">
            <v>gasverbruik</v>
          </cell>
          <cell r="F103">
            <v>581</v>
          </cell>
          <cell r="G103">
            <v>0</v>
          </cell>
          <cell r="H103">
            <v>0</v>
          </cell>
          <cell r="I103">
            <v>527</v>
          </cell>
          <cell r="J103">
            <v>0</v>
          </cell>
          <cell r="K103">
            <v>0</v>
          </cell>
          <cell r="L103">
            <v>527</v>
          </cell>
          <cell r="M103">
            <v>0</v>
          </cell>
          <cell r="N103">
            <v>0</v>
          </cell>
          <cell r="O103">
            <v>527</v>
          </cell>
          <cell r="P103">
            <v>0</v>
          </cell>
          <cell r="Q103">
            <v>0</v>
          </cell>
          <cell r="R103">
            <v>527</v>
          </cell>
          <cell r="S103">
            <v>0</v>
          </cell>
          <cell r="T103">
            <v>0</v>
          </cell>
          <cell r="V103">
            <v>581</v>
          </cell>
          <cell r="W103">
            <v>0</v>
          </cell>
          <cell r="X103">
            <v>0</v>
          </cell>
          <cell r="Y103">
            <v>0</v>
          </cell>
          <cell r="Z103" t="str">
            <v>gasverbruik</v>
          </cell>
          <cell r="AA103">
            <v>451</v>
          </cell>
          <cell r="AB103">
            <v>0</v>
          </cell>
          <cell r="AC103">
            <v>0</v>
          </cell>
          <cell r="AD103">
            <v>358</v>
          </cell>
          <cell r="AE103">
            <v>0</v>
          </cell>
          <cell r="AF103">
            <v>0</v>
          </cell>
          <cell r="AG103">
            <v>358</v>
          </cell>
          <cell r="AH103">
            <v>0</v>
          </cell>
          <cell r="AI103">
            <v>0</v>
          </cell>
          <cell r="AJ103">
            <v>358</v>
          </cell>
          <cell r="AK103">
            <v>0</v>
          </cell>
          <cell r="AL103">
            <v>0</v>
          </cell>
          <cell r="AM103">
            <v>358</v>
          </cell>
          <cell r="AN103">
            <v>0</v>
          </cell>
          <cell r="AO103">
            <v>0</v>
          </cell>
          <cell r="AP103" t="str">
            <v>gasverbruik</v>
          </cell>
          <cell r="AQ103">
            <v>581</v>
          </cell>
          <cell r="AR103">
            <v>0</v>
          </cell>
          <cell r="AS103">
            <v>0</v>
          </cell>
          <cell r="AT103">
            <v>527</v>
          </cell>
          <cell r="AU103">
            <v>0</v>
          </cell>
          <cell r="AV103">
            <v>0</v>
          </cell>
          <cell r="AW103">
            <v>527</v>
          </cell>
          <cell r="AX103">
            <v>0</v>
          </cell>
          <cell r="AY103">
            <v>0</v>
          </cell>
          <cell r="AZ103">
            <v>527</v>
          </cell>
          <cell r="BA103">
            <v>0</v>
          </cell>
          <cell r="BB103">
            <v>0</v>
          </cell>
          <cell r="BC103">
            <v>527</v>
          </cell>
          <cell r="BD103">
            <v>0</v>
          </cell>
          <cell r="BE103">
            <v>0</v>
          </cell>
        </row>
        <row r="104">
          <cell r="D104" t="str">
            <v>VS_elektralaag</v>
          </cell>
          <cell r="E104" t="str">
            <v>Elektraverbruik</v>
          </cell>
          <cell r="F104">
            <v>1982</v>
          </cell>
          <cell r="G104">
            <v>5290</v>
          </cell>
          <cell r="H104">
            <v>2371</v>
          </cell>
          <cell r="I104">
            <v>1146</v>
          </cell>
          <cell r="J104">
            <v>4051</v>
          </cell>
          <cell r="K104">
            <v>1535</v>
          </cell>
          <cell r="L104">
            <v>113</v>
          </cell>
          <cell r="M104">
            <v>3806</v>
          </cell>
          <cell r="N104">
            <v>596</v>
          </cell>
          <cell r="O104">
            <v>-2783</v>
          </cell>
          <cell r="P104">
            <v>985</v>
          </cell>
          <cell r="Q104">
            <v>-2301</v>
          </cell>
          <cell r="R104">
            <v>-5148.4972222222223</v>
          </cell>
          <cell r="S104">
            <v>0</v>
          </cell>
          <cell r="T104">
            <v>-4305.5555555555547</v>
          </cell>
          <cell r="V104">
            <v>-3685</v>
          </cell>
          <cell r="W104">
            <v>58</v>
          </cell>
          <cell r="X104">
            <v>-3296</v>
          </cell>
          <cell r="Y104">
            <v>221</v>
          </cell>
          <cell r="Z104" t="str">
            <v>Elektraverbruik</v>
          </cell>
          <cell r="AA104">
            <v>2255</v>
          </cell>
          <cell r="AB104">
            <v>4462</v>
          </cell>
          <cell r="AC104">
            <v>2676</v>
          </cell>
          <cell r="AD104">
            <v>1976</v>
          </cell>
          <cell r="AE104">
            <v>4269</v>
          </cell>
          <cell r="AF104">
            <v>2397</v>
          </cell>
          <cell r="AG104">
            <v>1047</v>
          </cell>
          <cell r="AH104">
            <v>3050</v>
          </cell>
          <cell r="AI104">
            <v>1375</v>
          </cell>
          <cell r="AJ104">
            <v>-1856</v>
          </cell>
          <cell r="AK104">
            <v>149</v>
          </cell>
          <cell r="AL104">
            <v>-1435</v>
          </cell>
          <cell r="AM104">
            <v>-3497.4611111111112</v>
          </cell>
          <cell r="AN104">
            <v>0</v>
          </cell>
          <cell r="AO104">
            <v>-2694.4444444444443</v>
          </cell>
          <cell r="AP104" t="str">
            <v>Elektraverbruik</v>
          </cell>
          <cell r="AQ104">
            <v>1982</v>
          </cell>
          <cell r="AR104">
            <v>5290</v>
          </cell>
          <cell r="AS104">
            <v>2371</v>
          </cell>
          <cell r="AT104">
            <v>681</v>
          </cell>
          <cell r="AU104">
            <v>4051</v>
          </cell>
          <cell r="AV104">
            <v>1256</v>
          </cell>
          <cell r="AW104">
            <v>-261</v>
          </cell>
          <cell r="AX104">
            <v>3308</v>
          </cell>
          <cell r="AY104">
            <v>315</v>
          </cell>
          <cell r="AZ104">
            <v>-3157</v>
          </cell>
          <cell r="BA104">
            <v>408</v>
          </cell>
          <cell r="BB104">
            <v>-2581</v>
          </cell>
          <cell r="BC104">
            <v>-5148.4972222222223</v>
          </cell>
          <cell r="BD104">
            <v>0</v>
          </cell>
          <cell r="BE104">
            <v>-4305.5555555555547</v>
          </cell>
        </row>
        <row r="105">
          <cell r="D105" t="str">
            <v>VS_warmtelaag</v>
          </cell>
          <cell r="E105" t="str">
            <v>Warmteverbruik</v>
          </cell>
          <cell r="F105">
            <v>0</v>
          </cell>
          <cell r="G105">
            <v>0</v>
          </cell>
          <cell r="H105">
            <v>18.600000000000001</v>
          </cell>
          <cell r="I105">
            <v>0</v>
          </cell>
          <cell r="J105">
            <v>0</v>
          </cell>
          <cell r="K105">
            <v>15.5</v>
          </cell>
          <cell r="L105">
            <v>0</v>
          </cell>
          <cell r="M105">
            <v>0</v>
          </cell>
          <cell r="N105">
            <v>15.5</v>
          </cell>
          <cell r="O105">
            <v>0</v>
          </cell>
          <cell r="P105">
            <v>0</v>
          </cell>
          <cell r="Q105">
            <v>15.5</v>
          </cell>
          <cell r="R105">
            <v>0</v>
          </cell>
          <cell r="S105">
            <v>0</v>
          </cell>
          <cell r="T105">
            <v>15.5</v>
          </cell>
          <cell r="V105">
            <v>0</v>
          </cell>
          <cell r="W105">
            <v>0</v>
          </cell>
          <cell r="X105">
            <v>18.600000000000001</v>
          </cell>
          <cell r="Y105">
            <v>0</v>
          </cell>
          <cell r="Z105" t="str">
            <v>Warmteverbruik</v>
          </cell>
          <cell r="AA105">
            <v>0</v>
          </cell>
          <cell r="AB105">
            <v>0</v>
          </cell>
          <cell r="AC105">
            <v>12.4</v>
          </cell>
          <cell r="AD105">
            <v>0</v>
          </cell>
          <cell r="AE105">
            <v>0</v>
          </cell>
          <cell r="AF105">
            <v>9.6999999999999993</v>
          </cell>
          <cell r="AG105">
            <v>0</v>
          </cell>
          <cell r="AH105">
            <v>0</v>
          </cell>
          <cell r="AI105">
            <v>9.6999999999999993</v>
          </cell>
          <cell r="AJ105">
            <v>0</v>
          </cell>
          <cell r="AK105">
            <v>0</v>
          </cell>
          <cell r="AL105">
            <v>9.6999999999999993</v>
          </cell>
          <cell r="AM105">
            <v>0</v>
          </cell>
          <cell r="AN105">
            <v>0</v>
          </cell>
          <cell r="AO105">
            <v>9.6999999999999993</v>
          </cell>
          <cell r="AP105" t="str">
            <v>Warmteverbruik</v>
          </cell>
          <cell r="AQ105">
            <v>0</v>
          </cell>
          <cell r="AR105">
            <v>0</v>
          </cell>
          <cell r="AS105">
            <v>18.600000000000001</v>
          </cell>
          <cell r="AT105">
            <v>0</v>
          </cell>
          <cell r="AU105">
            <v>0</v>
          </cell>
          <cell r="AV105">
            <v>15.5</v>
          </cell>
          <cell r="AW105">
            <v>0</v>
          </cell>
          <cell r="AX105">
            <v>0</v>
          </cell>
          <cell r="AY105">
            <v>15.5</v>
          </cell>
          <cell r="AZ105">
            <v>0</v>
          </cell>
          <cell r="BA105">
            <v>0</v>
          </cell>
          <cell r="BB105">
            <v>15.5</v>
          </cell>
          <cell r="BC105">
            <v>0</v>
          </cell>
          <cell r="BD105">
            <v>0</v>
          </cell>
          <cell r="BE105">
            <v>15.5</v>
          </cell>
        </row>
        <row r="106">
          <cell r="D106" t="str">
            <v>VS_jaarnotalaag</v>
          </cell>
          <cell r="E106" t="str">
            <v>Jaarnota energie laag</v>
          </cell>
          <cell r="F106">
            <v>1264</v>
          </cell>
          <cell r="G106">
            <v>1432</v>
          </cell>
          <cell r="H106">
            <v>1604</v>
          </cell>
          <cell r="I106">
            <v>1046</v>
          </cell>
          <cell r="J106">
            <v>1159</v>
          </cell>
          <cell r="K106">
            <v>1347</v>
          </cell>
          <cell r="L106">
            <v>818</v>
          </cell>
          <cell r="M106">
            <v>1105</v>
          </cell>
          <cell r="N106">
            <v>1141</v>
          </cell>
          <cell r="O106">
            <v>181</v>
          </cell>
          <cell r="P106">
            <v>484</v>
          </cell>
          <cell r="Q106">
            <v>503</v>
          </cell>
          <cell r="R106">
            <v>-339.04508888888887</v>
          </cell>
          <cell r="S106">
            <v>267.79000000000002</v>
          </cell>
          <cell r="T106">
            <v>61.857777777777926</v>
          </cell>
          <cell r="V106">
            <v>17</v>
          </cell>
          <cell r="W106">
            <v>281</v>
          </cell>
          <cell r="X106">
            <v>357</v>
          </cell>
          <cell r="Y106">
            <v>316</v>
          </cell>
          <cell r="Z106" t="str">
            <v>Jaarnota energie laag</v>
          </cell>
          <cell r="AA106">
            <v>1192</v>
          </cell>
          <cell r="AB106">
            <v>1249</v>
          </cell>
          <cell r="AC106">
            <v>1524</v>
          </cell>
          <cell r="AD106">
            <v>1072</v>
          </cell>
          <cell r="AE106">
            <v>1207</v>
          </cell>
          <cell r="AF106">
            <v>1397</v>
          </cell>
          <cell r="AG106">
            <v>868</v>
          </cell>
          <cell r="AH106">
            <v>939</v>
          </cell>
          <cell r="AI106">
            <v>1172</v>
          </cell>
          <cell r="AJ106">
            <v>229</v>
          </cell>
          <cell r="AK106">
            <v>301</v>
          </cell>
          <cell r="AL106">
            <v>554</v>
          </cell>
          <cell r="AM106">
            <v>-132.23924444444447</v>
          </cell>
          <cell r="AN106">
            <v>267.79000000000002</v>
          </cell>
          <cell r="AO106">
            <v>277.79822222222225</v>
          </cell>
          <cell r="AP106" t="str">
            <v>Jaarnota energie laag</v>
          </cell>
          <cell r="AQ106">
            <v>1264</v>
          </cell>
          <cell r="AR106">
            <v>1432</v>
          </cell>
          <cell r="AS106">
            <v>1604</v>
          </cell>
          <cell r="AT106">
            <v>943</v>
          </cell>
          <cell r="AU106">
            <v>1159</v>
          </cell>
          <cell r="AV106">
            <v>1286</v>
          </cell>
          <cell r="AW106">
            <v>736</v>
          </cell>
          <cell r="AX106">
            <v>996</v>
          </cell>
          <cell r="AY106">
            <v>1079</v>
          </cell>
          <cell r="AZ106">
            <v>99</v>
          </cell>
          <cell r="BA106">
            <v>358</v>
          </cell>
          <cell r="BB106">
            <v>442</v>
          </cell>
          <cell r="BC106">
            <v>-339.04508888888887</v>
          </cell>
          <cell r="BD106">
            <v>267.79000000000002</v>
          </cell>
          <cell r="BE106">
            <v>61.857777777777926</v>
          </cell>
        </row>
        <row r="107">
          <cell r="D107" t="str">
            <v>VS_</v>
          </cell>
          <cell r="Q107" t="str">
            <v>m2 PV--&gt;</v>
          </cell>
          <cell r="R107">
            <v>65.923723238847018</v>
          </cell>
          <cell r="S107">
            <v>34.434876210979539</v>
          </cell>
          <cell r="T107">
            <v>60.531036957301751</v>
          </cell>
          <cell r="AL107" t="str">
            <v>m2 PV--&gt;</v>
          </cell>
          <cell r="AM107">
            <v>58.760973567755059</v>
          </cell>
          <cell r="AN107">
            <v>27.136706135629705</v>
          </cell>
          <cell r="AO107">
            <v>51.901686401148183</v>
          </cell>
          <cell r="BB107" t="str">
            <v>m2 PV--&gt;</v>
          </cell>
          <cell r="BC107">
            <v>62.013814137064941</v>
          </cell>
          <cell r="BD107">
            <v>28.28848223896663</v>
          </cell>
          <cell r="BE107">
            <v>57.805286448989349</v>
          </cell>
        </row>
        <row r="108">
          <cell r="D108" t="str">
            <v>VS_gasmidden</v>
          </cell>
          <cell r="E108" t="str">
            <v>gasverbruik</v>
          </cell>
          <cell r="F108">
            <v>877</v>
          </cell>
          <cell r="G108">
            <v>0</v>
          </cell>
          <cell r="H108">
            <v>0</v>
          </cell>
          <cell r="I108">
            <v>749</v>
          </cell>
          <cell r="J108">
            <v>0</v>
          </cell>
          <cell r="K108">
            <v>0</v>
          </cell>
          <cell r="L108">
            <v>749</v>
          </cell>
          <cell r="M108">
            <v>0</v>
          </cell>
          <cell r="N108">
            <v>0</v>
          </cell>
          <cell r="O108">
            <v>749</v>
          </cell>
          <cell r="P108">
            <v>0</v>
          </cell>
          <cell r="Q108">
            <v>0</v>
          </cell>
          <cell r="R108">
            <v>749</v>
          </cell>
          <cell r="S108">
            <v>0</v>
          </cell>
          <cell r="T108">
            <v>0</v>
          </cell>
          <cell r="V108">
            <v>877</v>
          </cell>
          <cell r="W108">
            <v>0</v>
          </cell>
          <cell r="X108">
            <v>0</v>
          </cell>
          <cell r="Y108">
            <v>0</v>
          </cell>
          <cell r="Z108" t="str">
            <v>gasverbruik</v>
          </cell>
          <cell r="AA108">
            <v>694</v>
          </cell>
          <cell r="AB108">
            <v>0</v>
          </cell>
          <cell r="AC108">
            <v>0</v>
          </cell>
          <cell r="AD108">
            <v>586</v>
          </cell>
          <cell r="AE108">
            <v>0</v>
          </cell>
          <cell r="AF108">
            <v>0</v>
          </cell>
          <cell r="AG108">
            <v>586</v>
          </cell>
          <cell r="AH108">
            <v>0</v>
          </cell>
          <cell r="AI108">
            <v>0</v>
          </cell>
          <cell r="AJ108">
            <v>586</v>
          </cell>
          <cell r="AK108">
            <v>0</v>
          </cell>
          <cell r="AL108">
            <v>0</v>
          </cell>
          <cell r="AM108">
            <v>586</v>
          </cell>
          <cell r="AN108">
            <v>0</v>
          </cell>
          <cell r="AO108">
            <v>0</v>
          </cell>
          <cell r="AP108" t="str">
            <v>gasverbruik</v>
          </cell>
          <cell r="AQ108">
            <v>877</v>
          </cell>
          <cell r="AR108">
            <v>0</v>
          </cell>
          <cell r="AS108">
            <v>0</v>
          </cell>
          <cell r="AT108">
            <v>750</v>
          </cell>
          <cell r="AU108">
            <v>0</v>
          </cell>
          <cell r="AV108">
            <v>0</v>
          </cell>
          <cell r="AW108">
            <v>750</v>
          </cell>
          <cell r="AX108">
            <v>0</v>
          </cell>
          <cell r="AY108">
            <v>0</v>
          </cell>
          <cell r="AZ108">
            <v>750</v>
          </cell>
          <cell r="BA108">
            <v>0</v>
          </cell>
          <cell r="BB108">
            <v>0</v>
          </cell>
          <cell r="BC108">
            <v>750</v>
          </cell>
          <cell r="BD108">
            <v>0</v>
          </cell>
          <cell r="BE108">
            <v>0</v>
          </cell>
        </row>
        <row r="109">
          <cell r="D109" t="str">
            <v>VS_elektramidden</v>
          </cell>
          <cell r="E109" t="str">
            <v>Elektraverbruik</v>
          </cell>
          <cell r="F109">
            <v>3572</v>
          </cell>
          <cell r="G109">
            <v>8515</v>
          </cell>
          <cell r="H109">
            <v>3961</v>
          </cell>
          <cell r="I109">
            <v>2736</v>
          </cell>
          <cell r="J109">
            <v>6486</v>
          </cell>
          <cell r="K109">
            <v>3125</v>
          </cell>
          <cell r="L109">
            <v>1704</v>
          </cell>
          <cell r="M109">
            <v>6020</v>
          </cell>
          <cell r="N109">
            <v>2186</v>
          </cell>
          <cell r="O109">
            <v>-1193</v>
          </cell>
          <cell r="P109">
            <v>3199</v>
          </cell>
          <cell r="Q109">
            <v>-710</v>
          </cell>
          <cell r="R109">
            <v>-7317.313888888888</v>
          </cell>
          <cell r="S109">
            <v>0</v>
          </cell>
          <cell r="T109">
            <v>-6333.333333333333</v>
          </cell>
          <cell r="V109">
            <v>-2095</v>
          </cell>
          <cell r="W109">
            <v>3283</v>
          </cell>
          <cell r="X109">
            <v>-1706</v>
          </cell>
          <cell r="Y109">
            <v>2656</v>
          </cell>
          <cell r="Z109" t="str">
            <v>Elektraverbruik</v>
          </cell>
          <cell r="AA109">
            <v>3845</v>
          </cell>
          <cell r="AB109">
            <v>7355</v>
          </cell>
          <cell r="AC109">
            <v>4266</v>
          </cell>
          <cell r="AD109">
            <v>3566</v>
          </cell>
          <cell r="AE109">
            <v>6670</v>
          </cell>
          <cell r="AF109">
            <v>3987</v>
          </cell>
          <cell r="AG109">
            <v>2637</v>
          </cell>
          <cell r="AH109">
            <v>5422</v>
          </cell>
          <cell r="AI109">
            <v>2966</v>
          </cell>
          <cell r="AJ109">
            <v>-266</v>
          </cell>
          <cell r="AK109">
            <v>2521</v>
          </cell>
          <cell r="AL109">
            <v>155</v>
          </cell>
          <cell r="AM109">
            <v>-5724.8944444444451</v>
          </cell>
          <cell r="AN109">
            <v>0</v>
          </cell>
          <cell r="AO109">
            <v>-4666.6666666666661</v>
          </cell>
          <cell r="AP109" t="str">
            <v>Elektraverbruik</v>
          </cell>
          <cell r="AQ109">
            <v>3572</v>
          </cell>
          <cell r="AR109">
            <v>8515</v>
          </cell>
          <cell r="AS109">
            <v>3961</v>
          </cell>
          <cell r="AT109">
            <v>2271</v>
          </cell>
          <cell r="AU109">
            <v>6272</v>
          </cell>
          <cell r="AV109">
            <v>2846</v>
          </cell>
          <cell r="AW109">
            <v>1330</v>
          </cell>
          <cell r="AX109">
            <v>5529</v>
          </cell>
          <cell r="AY109">
            <v>1906</v>
          </cell>
          <cell r="AZ109">
            <v>-1566</v>
          </cell>
          <cell r="BA109">
            <v>2628</v>
          </cell>
          <cell r="BB109">
            <v>-991</v>
          </cell>
          <cell r="BC109">
            <v>-7327.083333333333</v>
          </cell>
          <cell r="BD109">
            <v>0</v>
          </cell>
          <cell r="BE109">
            <v>-6361.1111111111113</v>
          </cell>
        </row>
        <row r="110">
          <cell r="D110" t="str">
            <v>VS_warmtemidden</v>
          </cell>
          <cell r="E110" t="str">
            <v>Warmteverbruik</v>
          </cell>
          <cell r="F110">
            <v>0</v>
          </cell>
          <cell r="G110">
            <v>0</v>
          </cell>
          <cell r="H110">
            <v>28.2</v>
          </cell>
          <cell r="I110">
            <v>0</v>
          </cell>
          <cell r="J110">
            <v>0</v>
          </cell>
          <cell r="K110">
            <v>22.8</v>
          </cell>
          <cell r="L110">
            <v>0</v>
          </cell>
          <cell r="M110">
            <v>0</v>
          </cell>
          <cell r="N110">
            <v>22.8</v>
          </cell>
          <cell r="O110">
            <v>0</v>
          </cell>
          <cell r="P110">
            <v>0</v>
          </cell>
          <cell r="Q110">
            <v>22.8</v>
          </cell>
          <cell r="R110">
            <v>0</v>
          </cell>
          <cell r="S110">
            <v>0</v>
          </cell>
          <cell r="T110">
            <v>22.8</v>
          </cell>
          <cell r="V110">
            <v>0</v>
          </cell>
          <cell r="W110">
            <v>0</v>
          </cell>
          <cell r="X110">
            <v>28.2</v>
          </cell>
          <cell r="Y110">
            <v>0</v>
          </cell>
          <cell r="Z110" t="str">
            <v>Warmteverbruik</v>
          </cell>
          <cell r="AA110">
            <v>0</v>
          </cell>
          <cell r="AB110">
            <v>0</v>
          </cell>
          <cell r="AC110">
            <v>20.100000000000001</v>
          </cell>
          <cell r="AD110">
            <v>0</v>
          </cell>
          <cell r="AE110">
            <v>0</v>
          </cell>
          <cell r="AF110">
            <v>16.8</v>
          </cell>
          <cell r="AG110">
            <v>0</v>
          </cell>
          <cell r="AH110">
            <v>0</v>
          </cell>
          <cell r="AI110">
            <v>16.8</v>
          </cell>
          <cell r="AJ110">
            <v>0</v>
          </cell>
          <cell r="AK110">
            <v>0</v>
          </cell>
          <cell r="AL110">
            <v>16.8</v>
          </cell>
          <cell r="AM110">
            <v>0</v>
          </cell>
          <cell r="AN110">
            <v>0</v>
          </cell>
          <cell r="AO110">
            <v>16.8</v>
          </cell>
          <cell r="AP110" t="str">
            <v>Warmteverbruik</v>
          </cell>
          <cell r="AQ110">
            <v>0</v>
          </cell>
          <cell r="AR110">
            <v>0</v>
          </cell>
          <cell r="AS110">
            <v>28.2</v>
          </cell>
          <cell r="AT110">
            <v>0</v>
          </cell>
          <cell r="AU110">
            <v>0</v>
          </cell>
          <cell r="AV110">
            <v>22.9</v>
          </cell>
          <cell r="AW110">
            <v>0</v>
          </cell>
          <cell r="AX110">
            <v>0</v>
          </cell>
          <cell r="AY110">
            <v>22.9</v>
          </cell>
          <cell r="AZ110">
            <v>0</v>
          </cell>
          <cell r="BA110">
            <v>0</v>
          </cell>
          <cell r="BB110">
            <v>22.9</v>
          </cell>
          <cell r="BC110">
            <v>0</v>
          </cell>
          <cell r="BD110">
            <v>0</v>
          </cell>
          <cell r="BE110">
            <v>22.9</v>
          </cell>
        </row>
        <row r="111">
          <cell r="D111" t="str">
            <v>VS_jaarnotamidden</v>
          </cell>
          <cell r="E111" t="str">
            <v>Jaarnota energie gemiddeld</v>
          </cell>
          <cell r="F111">
            <v>1800</v>
          </cell>
          <cell r="G111">
            <v>2141</v>
          </cell>
          <cell r="H111">
            <v>2185</v>
          </cell>
          <cell r="I111">
            <v>1536</v>
          </cell>
          <cell r="J111">
            <v>1695</v>
          </cell>
          <cell r="K111">
            <v>1871</v>
          </cell>
          <cell r="L111">
            <v>1309</v>
          </cell>
          <cell r="M111">
            <v>1592</v>
          </cell>
          <cell r="N111">
            <v>1665</v>
          </cell>
          <cell r="O111">
            <v>671</v>
          </cell>
          <cell r="P111">
            <v>972</v>
          </cell>
          <cell r="Q111">
            <v>1028</v>
          </cell>
          <cell r="R111">
            <v>-676.12495555555529</v>
          </cell>
          <cell r="S111">
            <v>267.79000000000002</v>
          </cell>
          <cell r="T111">
            <v>-209.92933333333337</v>
          </cell>
          <cell r="V111">
            <v>554</v>
          </cell>
          <cell r="W111">
            <v>990</v>
          </cell>
          <cell r="X111">
            <v>938</v>
          </cell>
          <cell r="Y111">
            <v>852</v>
          </cell>
          <cell r="Z111" t="str">
            <v>Jaarnota energie gemiddeld</v>
          </cell>
          <cell r="AA111">
            <v>1745</v>
          </cell>
          <cell r="AB111">
            <v>1886</v>
          </cell>
          <cell r="AC111">
            <v>2057</v>
          </cell>
          <cell r="AD111">
            <v>1615</v>
          </cell>
          <cell r="AE111">
            <v>1735</v>
          </cell>
          <cell r="AF111">
            <v>1916</v>
          </cell>
          <cell r="AG111">
            <v>1411</v>
          </cell>
          <cell r="AH111">
            <v>1461</v>
          </cell>
          <cell r="AI111">
            <v>1692</v>
          </cell>
          <cell r="AJ111">
            <v>772</v>
          </cell>
          <cell r="AK111">
            <v>822</v>
          </cell>
          <cell r="AL111">
            <v>1073</v>
          </cell>
          <cell r="AM111">
            <v>-428.62937777777785</v>
          </cell>
          <cell r="AN111">
            <v>267.79000000000002</v>
          </cell>
          <cell r="AO111">
            <v>13.457333333333452</v>
          </cell>
          <cell r="AP111" t="str">
            <v>Jaarnota energie gemiddeld</v>
          </cell>
          <cell r="AQ111">
            <v>1800</v>
          </cell>
          <cell r="AR111">
            <v>2141</v>
          </cell>
          <cell r="AS111">
            <v>2185</v>
          </cell>
          <cell r="AT111">
            <v>1434</v>
          </cell>
          <cell r="AU111">
            <v>1648</v>
          </cell>
          <cell r="AV111">
            <v>1811</v>
          </cell>
          <cell r="AW111">
            <v>1227</v>
          </cell>
          <cell r="AX111">
            <v>1484</v>
          </cell>
          <cell r="AY111">
            <v>1604</v>
          </cell>
          <cell r="AZ111">
            <v>590</v>
          </cell>
          <cell r="BA111">
            <v>846</v>
          </cell>
          <cell r="BB111">
            <v>967</v>
          </cell>
          <cell r="BC111">
            <v>-677.6433333333332</v>
          </cell>
          <cell r="BD111">
            <v>267.79000000000002</v>
          </cell>
          <cell r="BE111">
            <v>-213.65244444444454</v>
          </cell>
        </row>
        <row r="112">
          <cell r="D112" t="str">
            <v>VS_</v>
          </cell>
          <cell r="Q112" t="str">
            <v>m2 PV--&gt;</v>
          </cell>
          <cell r="R112">
            <v>121.77167802894391</v>
          </cell>
          <cell r="S112">
            <v>77.847147470398269</v>
          </cell>
          <cell r="T112">
            <v>113.14914483913405</v>
          </cell>
          <cell r="AL112" t="str">
            <v>m2 PV--&gt;</v>
          </cell>
          <cell r="AM112">
            <v>124.80953235258939</v>
          </cell>
          <cell r="AN112">
            <v>75.457481162540347</v>
          </cell>
          <cell r="AO112">
            <v>112.29398397320892</v>
          </cell>
          <cell r="BB112" t="str">
            <v>m2 PV--&gt;</v>
          </cell>
          <cell r="BC112">
            <v>129.9445042459036</v>
          </cell>
          <cell r="BD112">
            <v>77.965554359526351</v>
          </cell>
          <cell r="BE112">
            <v>119.9916277957182</v>
          </cell>
        </row>
        <row r="113">
          <cell r="D113" t="str">
            <v>VS_gashoog</v>
          </cell>
          <cell r="E113" t="str">
            <v>gasverbruik</v>
          </cell>
          <cell r="F113">
            <v>1233</v>
          </cell>
          <cell r="G113">
            <v>0</v>
          </cell>
          <cell r="H113">
            <v>0</v>
          </cell>
          <cell r="I113">
            <v>956</v>
          </cell>
          <cell r="J113">
            <v>0</v>
          </cell>
          <cell r="K113">
            <v>0</v>
          </cell>
          <cell r="L113">
            <v>956</v>
          </cell>
          <cell r="M113">
            <v>0</v>
          </cell>
          <cell r="N113">
            <v>0</v>
          </cell>
          <cell r="O113">
            <v>956</v>
          </cell>
          <cell r="P113">
            <v>0</v>
          </cell>
          <cell r="Q113">
            <v>0</v>
          </cell>
          <cell r="R113">
            <v>956</v>
          </cell>
          <cell r="S113">
            <v>0</v>
          </cell>
          <cell r="T113">
            <v>0</v>
          </cell>
          <cell r="V113">
            <v>1233</v>
          </cell>
          <cell r="W113">
            <v>0</v>
          </cell>
          <cell r="X113">
            <v>0</v>
          </cell>
          <cell r="Y113">
            <v>0</v>
          </cell>
          <cell r="Z113" t="str">
            <v>gasverbruik</v>
          </cell>
          <cell r="AA113">
            <v>1028</v>
          </cell>
          <cell r="AB113">
            <v>0</v>
          </cell>
          <cell r="AC113">
            <v>0</v>
          </cell>
          <cell r="AD113">
            <v>890</v>
          </cell>
          <cell r="AE113">
            <v>0</v>
          </cell>
          <cell r="AF113">
            <v>0</v>
          </cell>
          <cell r="AG113">
            <v>890</v>
          </cell>
          <cell r="AH113">
            <v>0</v>
          </cell>
          <cell r="AI113">
            <v>0</v>
          </cell>
          <cell r="AJ113">
            <v>890</v>
          </cell>
          <cell r="AK113">
            <v>0</v>
          </cell>
          <cell r="AL113">
            <v>0</v>
          </cell>
          <cell r="AM113">
            <v>890</v>
          </cell>
          <cell r="AN113">
            <v>0</v>
          </cell>
          <cell r="AO113">
            <v>0</v>
          </cell>
          <cell r="AP113" t="str">
            <v>gasverbruik</v>
          </cell>
          <cell r="AQ113">
            <v>1233</v>
          </cell>
          <cell r="AR113">
            <v>0</v>
          </cell>
          <cell r="AS113">
            <v>0</v>
          </cell>
          <cell r="AT113">
            <v>1072</v>
          </cell>
          <cell r="AU113">
            <v>0</v>
          </cell>
          <cell r="AV113">
            <v>0</v>
          </cell>
          <cell r="AW113">
            <v>1072</v>
          </cell>
          <cell r="AX113">
            <v>0</v>
          </cell>
          <cell r="AY113">
            <v>0</v>
          </cell>
          <cell r="AZ113">
            <v>1072</v>
          </cell>
          <cell r="BA113">
            <v>0</v>
          </cell>
          <cell r="BB113">
            <v>0</v>
          </cell>
          <cell r="BC113">
            <v>1072</v>
          </cell>
          <cell r="BD113">
            <v>0</v>
          </cell>
          <cell r="BE113">
            <v>0</v>
          </cell>
        </row>
        <row r="114">
          <cell r="D114" t="str">
            <v>VS_elektrahoog</v>
          </cell>
          <cell r="E114" t="str">
            <v>Elektraverbruik</v>
          </cell>
          <cell r="F114">
            <v>6738</v>
          </cell>
          <cell r="G114">
            <v>14332</v>
          </cell>
          <cell r="H114">
            <v>7127</v>
          </cell>
          <cell r="I114">
            <v>5902</v>
          </cell>
          <cell r="J114">
            <v>11095</v>
          </cell>
          <cell r="K114">
            <v>6291</v>
          </cell>
          <cell r="L114">
            <v>4870</v>
          </cell>
          <cell r="M114">
            <v>10053</v>
          </cell>
          <cell r="N114">
            <v>5352</v>
          </cell>
          <cell r="O114">
            <v>1973</v>
          </cell>
          <cell r="P114">
            <v>7232</v>
          </cell>
          <cell r="Q114">
            <v>2456</v>
          </cell>
          <cell r="R114">
            <v>-9339.5888888888894</v>
          </cell>
          <cell r="S114">
            <v>0</v>
          </cell>
          <cell r="T114">
            <v>-8055.5555555555547</v>
          </cell>
          <cell r="V114">
            <v>1071</v>
          </cell>
          <cell r="W114">
            <v>9100</v>
          </cell>
          <cell r="X114">
            <v>1460</v>
          </cell>
          <cell r="Y114">
            <v>7265</v>
          </cell>
          <cell r="Z114" t="str">
            <v>Elektraverbruik</v>
          </cell>
          <cell r="AA114">
            <v>7011</v>
          </cell>
          <cell r="AB114">
            <v>13049</v>
          </cell>
          <cell r="AC114">
            <v>7432</v>
          </cell>
          <cell r="AD114">
            <v>6732</v>
          </cell>
          <cell r="AE114">
            <v>11202</v>
          </cell>
          <cell r="AF114">
            <v>7153</v>
          </cell>
          <cell r="AG114">
            <v>5803</v>
          </cell>
          <cell r="AH114">
            <v>9911</v>
          </cell>
          <cell r="AI114">
            <v>6131</v>
          </cell>
          <cell r="AJ114">
            <v>2900</v>
          </cell>
          <cell r="AK114">
            <v>7010</v>
          </cell>
          <cell r="AL114">
            <v>3321</v>
          </cell>
          <cell r="AM114">
            <v>-8694.8055555555547</v>
          </cell>
          <cell r="AN114">
            <v>0</v>
          </cell>
          <cell r="AO114">
            <v>-7111.1111111111095</v>
          </cell>
          <cell r="AP114" t="str">
            <v>Elektraverbruik</v>
          </cell>
          <cell r="AQ114">
            <v>6738</v>
          </cell>
          <cell r="AR114">
            <v>14332</v>
          </cell>
          <cell r="AS114">
            <v>7127</v>
          </cell>
          <cell r="AT114">
            <v>5437</v>
          </cell>
          <cell r="AU114">
            <v>10887</v>
          </cell>
          <cell r="AV114">
            <v>6012</v>
          </cell>
          <cell r="AW114">
            <v>4496</v>
          </cell>
          <cell r="AX114">
            <v>10143</v>
          </cell>
          <cell r="AY114">
            <v>5072</v>
          </cell>
          <cell r="AZ114">
            <v>1599</v>
          </cell>
          <cell r="BA114">
            <v>7243</v>
          </cell>
          <cell r="BB114">
            <v>2175</v>
          </cell>
          <cell r="BC114">
            <v>-10472.844444444445</v>
          </cell>
          <cell r="BD114">
            <v>0</v>
          </cell>
          <cell r="BE114">
            <v>-8972.2222222222208</v>
          </cell>
        </row>
        <row r="115">
          <cell r="D115" t="str">
            <v>VS_warmtehoog</v>
          </cell>
          <cell r="E115" t="str">
            <v>Warmteverbruik</v>
          </cell>
          <cell r="F115">
            <v>0</v>
          </cell>
          <cell r="G115">
            <v>0</v>
          </cell>
          <cell r="H115">
            <v>38.9</v>
          </cell>
          <cell r="I115">
            <v>0</v>
          </cell>
          <cell r="J115">
            <v>0</v>
          </cell>
          <cell r="K115">
            <v>29</v>
          </cell>
          <cell r="L115">
            <v>0</v>
          </cell>
          <cell r="M115">
            <v>0</v>
          </cell>
          <cell r="N115">
            <v>29</v>
          </cell>
          <cell r="O115">
            <v>0</v>
          </cell>
          <cell r="P115">
            <v>0</v>
          </cell>
          <cell r="Q115">
            <v>29</v>
          </cell>
          <cell r="R115">
            <v>0</v>
          </cell>
          <cell r="S115">
            <v>0</v>
          </cell>
          <cell r="T115">
            <v>29</v>
          </cell>
          <cell r="V115">
            <v>0</v>
          </cell>
          <cell r="W115">
            <v>0</v>
          </cell>
          <cell r="X115">
            <v>38.9</v>
          </cell>
          <cell r="Y115">
            <v>0</v>
          </cell>
          <cell r="Z115" t="str">
            <v>Warmteverbruik</v>
          </cell>
          <cell r="AA115">
            <v>0</v>
          </cell>
          <cell r="AB115">
            <v>0</v>
          </cell>
          <cell r="AC115">
            <v>30</v>
          </cell>
          <cell r="AD115">
            <v>0</v>
          </cell>
          <cell r="AE115">
            <v>0</v>
          </cell>
          <cell r="AF115">
            <v>25.6</v>
          </cell>
          <cell r="AG115">
            <v>0</v>
          </cell>
          <cell r="AH115">
            <v>0</v>
          </cell>
          <cell r="AI115">
            <v>25.6</v>
          </cell>
          <cell r="AJ115">
            <v>0</v>
          </cell>
          <cell r="AK115">
            <v>0</v>
          </cell>
          <cell r="AL115">
            <v>25.6</v>
          </cell>
          <cell r="AM115">
            <v>0</v>
          </cell>
          <cell r="AN115">
            <v>0</v>
          </cell>
          <cell r="AO115">
            <v>25.6</v>
          </cell>
          <cell r="AP115" t="str">
            <v>Warmteverbruik</v>
          </cell>
          <cell r="AQ115">
            <v>0</v>
          </cell>
          <cell r="AR115">
            <v>0</v>
          </cell>
          <cell r="AS115">
            <v>38.9</v>
          </cell>
          <cell r="AT115">
            <v>0</v>
          </cell>
          <cell r="AU115">
            <v>0</v>
          </cell>
          <cell r="AV115">
            <v>32.299999999999997</v>
          </cell>
          <cell r="AW115">
            <v>0</v>
          </cell>
          <cell r="AX115">
            <v>0</v>
          </cell>
          <cell r="AY115">
            <v>32.299999999999997</v>
          </cell>
          <cell r="AZ115">
            <v>0</v>
          </cell>
          <cell r="BA115">
            <v>0</v>
          </cell>
          <cell r="BB115">
            <v>32.299999999999997</v>
          </cell>
          <cell r="BC115">
            <v>0</v>
          </cell>
          <cell r="BD115">
            <v>0</v>
          </cell>
          <cell r="BE115">
            <v>32.299999999999997</v>
          </cell>
        </row>
        <row r="116">
          <cell r="D116" t="str">
            <v>VS_jaarnotahoog</v>
          </cell>
          <cell r="E116" t="str">
            <v>Jaarnota energie hoog</v>
          </cell>
          <cell r="F116">
            <v>2721</v>
          </cell>
          <cell r="G116">
            <v>3421</v>
          </cell>
          <cell r="H116">
            <v>3136</v>
          </cell>
          <cell r="I116">
            <v>2363</v>
          </cell>
          <cell r="J116">
            <v>2709</v>
          </cell>
          <cell r="K116">
            <v>2716</v>
          </cell>
          <cell r="L116">
            <v>2136</v>
          </cell>
          <cell r="M116">
            <v>2479</v>
          </cell>
          <cell r="N116">
            <v>2510</v>
          </cell>
          <cell r="O116">
            <v>1498</v>
          </cell>
          <cell r="P116">
            <v>1859</v>
          </cell>
          <cell r="Q116">
            <v>1873</v>
          </cell>
          <cell r="R116">
            <v>-990.42915555555578</v>
          </cell>
          <cell r="S116">
            <v>267.79000000000002</v>
          </cell>
          <cell r="T116">
            <v>-440.76222222222202</v>
          </cell>
          <cell r="V116">
            <v>1475</v>
          </cell>
          <cell r="W116">
            <v>2270</v>
          </cell>
          <cell r="X116">
            <v>1889</v>
          </cell>
          <cell r="Y116">
            <v>1866</v>
          </cell>
          <cell r="Z116" t="str">
            <v>Jaarnota energie hoog</v>
          </cell>
          <cell r="AA116">
            <v>2652</v>
          </cell>
          <cell r="AB116">
            <v>3139</v>
          </cell>
          <cell r="AC116">
            <v>2990</v>
          </cell>
          <cell r="AD116">
            <v>2504</v>
          </cell>
          <cell r="AE116">
            <v>2732</v>
          </cell>
          <cell r="AF116">
            <v>2824</v>
          </cell>
          <cell r="AG116">
            <v>2299</v>
          </cell>
          <cell r="AH116">
            <v>2448</v>
          </cell>
          <cell r="AI116">
            <v>2599</v>
          </cell>
          <cell r="AJ116">
            <v>1661</v>
          </cell>
          <cell r="AK116">
            <v>1810</v>
          </cell>
          <cell r="AL116">
            <v>1981</v>
          </cell>
          <cell r="AM116">
            <v>-890.21622222222231</v>
          </cell>
          <cell r="AN116">
            <v>267.79000000000002</v>
          </cell>
          <cell r="AO116">
            <v>-314.1764444444442</v>
          </cell>
          <cell r="AP116" t="str">
            <v>Jaarnota energie hoog</v>
          </cell>
          <cell r="AQ116">
            <v>2721</v>
          </cell>
          <cell r="AR116">
            <v>3421</v>
          </cell>
          <cell r="AS116">
            <v>3136</v>
          </cell>
          <cell r="AT116">
            <v>2334</v>
          </cell>
          <cell r="AU116">
            <v>2663</v>
          </cell>
          <cell r="AV116">
            <v>2733</v>
          </cell>
          <cell r="AW116">
            <v>2127</v>
          </cell>
          <cell r="AX116">
            <v>2499</v>
          </cell>
          <cell r="AY116">
            <v>2526</v>
          </cell>
          <cell r="AZ116">
            <v>1489</v>
          </cell>
          <cell r="BA116">
            <v>1861</v>
          </cell>
          <cell r="BB116">
            <v>1889</v>
          </cell>
          <cell r="BC116">
            <v>-1166.5609777777781</v>
          </cell>
          <cell r="BD116">
            <v>267.79000000000002</v>
          </cell>
          <cell r="BE116">
            <v>-563.62488888888868</v>
          </cell>
        </row>
      </sheetData>
      <sheetData sheetId="6">
        <row r="3">
          <cell r="H3" t="str">
            <v>RV_gas</v>
          </cell>
          <cell r="I3" t="str">
            <v>RV_elektra</v>
          </cell>
          <cell r="J3" t="str">
            <v>WT_gas</v>
          </cell>
          <cell r="K3" t="str">
            <v>WT_elektra</v>
          </cell>
          <cell r="L3" t="str">
            <v>Gebouw installatie_elektra</v>
          </cell>
          <cell r="M3" t="str">
            <v>koken_gas</v>
          </cell>
          <cell r="N3" t="str">
            <v>koken_elektra</v>
          </cell>
          <cell r="O3" t="str">
            <v>wasdroger_elektra</v>
          </cell>
          <cell r="P3" t="str">
            <v>wasmachine_elektra</v>
          </cell>
          <cell r="Q3" t="str">
            <v>vaatwasser_elektra</v>
          </cell>
          <cell r="R3" t="str">
            <v>verlichting_elektra</v>
          </cell>
          <cell r="S3" t="str">
            <v>overig_elektra</v>
          </cell>
          <cell r="T3" t="str">
            <v>_</v>
          </cell>
          <cell r="U3" t="str">
            <v>_</v>
          </cell>
          <cell r="V3" t="str">
            <v>_</v>
          </cell>
          <cell r="W3" t="str">
            <v>_</v>
          </cell>
          <cell r="Y3" t="str">
            <v>GG_gas</v>
          </cell>
          <cell r="Z3" t="str">
            <v>GG_elektra</v>
          </cell>
          <cell r="AA3" t="str">
            <v>HH_elektra</v>
          </cell>
          <cell r="AB3" t="str">
            <v>Duurzame opwekking_elektra</v>
          </cell>
        </row>
        <row r="5">
          <cell r="E5" t="str">
            <v>UV__</v>
          </cell>
          <cell r="J5" t="str">
            <v>Gebouwgebonden</v>
          </cell>
          <cell r="P5" t="str">
            <v>Huishoudelijk</v>
          </cell>
          <cell r="T5" t="str">
            <v>sub totaal</v>
          </cell>
          <cell r="V5" t="str">
            <v>Totaal</v>
          </cell>
        </row>
        <row r="6">
          <cell r="E6" t="str">
            <v>UV__</v>
          </cell>
          <cell r="F6" t="str">
            <v>urban villa</v>
          </cell>
          <cell r="G6" t="str">
            <v>profiel</v>
          </cell>
          <cell r="H6" t="str">
            <v>ruimteverwarming</v>
          </cell>
          <cell r="J6" t="str">
            <v>warm tapwater</v>
          </cell>
          <cell r="L6" t="str">
            <v>Gebouw installatie</v>
          </cell>
          <cell r="M6" t="str">
            <v>koken</v>
          </cell>
          <cell r="O6" t="str">
            <v>wasdroger</v>
          </cell>
          <cell r="P6" t="str">
            <v>wasmachine</v>
          </cell>
          <cell r="Q6" t="str">
            <v>vaatwasser</v>
          </cell>
          <cell r="R6" t="str">
            <v>verlichting</v>
          </cell>
          <cell r="S6" t="str">
            <v>overig</v>
          </cell>
          <cell r="T6" t="str">
            <v>totaal kWh verbruik</v>
          </cell>
          <cell r="U6" t="str">
            <v>totaal kWh opbrengst</v>
          </cell>
          <cell r="V6" t="str">
            <v>m3 gas verbruik</v>
          </cell>
          <cell r="W6" t="str">
            <v xml:space="preserve"> elektra verbruik (kWh)</v>
          </cell>
        </row>
        <row r="7">
          <cell r="E7" t="str">
            <v>UV__</v>
          </cell>
          <cell r="H7" t="str">
            <v>m3 gas</v>
          </cell>
          <cell r="I7" t="str">
            <v>kWh elektr.</v>
          </cell>
          <cell r="J7" t="str">
            <v>m3 gas</v>
          </cell>
          <cell r="K7" t="str">
            <v>kWh elektr.</v>
          </cell>
          <cell r="L7" t="str">
            <v>kWh elektr.</v>
          </cell>
          <cell r="M7" t="str">
            <v>m3 gas</v>
          </cell>
          <cell r="N7" t="str">
            <v>kWh elektr.</v>
          </cell>
          <cell r="O7" t="str">
            <v>kWh elektr.</v>
          </cell>
          <cell r="P7" t="str">
            <v>kWh elektr.</v>
          </cell>
          <cell r="Q7" t="str">
            <v>kWh elektr.</v>
          </cell>
          <cell r="R7" t="str">
            <v>kWh elektr.</v>
          </cell>
          <cell r="S7" t="str">
            <v>kWh elektr.</v>
          </cell>
          <cell r="U7" t="str">
            <v xml:space="preserve">PV </v>
          </cell>
          <cell r="Y7" t="str">
            <v>GG</v>
          </cell>
          <cell r="AA7" t="str">
            <v>HH</v>
          </cell>
          <cell r="AB7" t="str">
            <v>Duurzame opwekking</v>
          </cell>
        </row>
        <row r="8">
          <cell r="E8" t="str">
            <v>UV_laag_0,6-HR</v>
          </cell>
          <cell r="F8" t="str">
            <v>referentie</v>
          </cell>
          <cell r="G8" t="str">
            <v>laag</v>
          </cell>
          <cell r="H8">
            <v>89</v>
          </cell>
          <cell r="I8">
            <v>0</v>
          </cell>
          <cell r="J8">
            <v>111</v>
          </cell>
          <cell r="K8">
            <v>0</v>
          </cell>
          <cell r="L8">
            <v>270</v>
          </cell>
          <cell r="M8">
            <v>63</v>
          </cell>
          <cell r="N8">
            <v>0</v>
          </cell>
          <cell r="O8">
            <v>0</v>
          </cell>
          <cell r="P8">
            <v>259</v>
          </cell>
          <cell r="Q8">
            <v>0</v>
          </cell>
          <cell r="R8">
            <v>48</v>
          </cell>
          <cell r="S8">
            <v>1088</v>
          </cell>
          <cell r="T8">
            <v>1666</v>
          </cell>
          <cell r="U8" t="str">
            <v>nvt</v>
          </cell>
          <cell r="V8">
            <v>263</v>
          </cell>
          <cell r="W8">
            <v>1666</v>
          </cell>
          <cell r="Y8">
            <v>263</v>
          </cell>
          <cell r="Z8">
            <v>270</v>
          </cell>
          <cell r="AA8">
            <v>1395</v>
          </cell>
          <cell r="AB8">
            <v>0</v>
          </cell>
        </row>
        <row r="9">
          <cell r="E9" t="str">
            <v>UV_gemiddeld_0,6-HR</v>
          </cell>
          <cell r="F9" t="str">
            <v>gas, epc 0,6</v>
          </cell>
          <cell r="G9" t="str">
            <v>gemiddeld</v>
          </cell>
          <cell r="H9">
            <v>136</v>
          </cell>
          <cell r="I9">
            <v>0</v>
          </cell>
          <cell r="J9">
            <v>227</v>
          </cell>
          <cell r="K9">
            <v>0</v>
          </cell>
          <cell r="L9">
            <v>270</v>
          </cell>
          <cell r="M9">
            <v>63</v>
          </cell>
          <cell r="N9">
            <v>0</v>
          </cell>
          <cell r="O9">
            <v>364</v>
          </cell>
          <cell r="P9">
            <v>187</v>
          </cell>
          <cell r="Q9">
            <v>247</v>
          </cell>
          <cell r="R9">
            <v>144</v>
          </cell>
          <cell r="S9">
            <v>1810</v>
          </cell>
          <cell r="T9">
            <v>3022</v>
          </cell>
          <cell r="U9" t="str">
            <v>nvt</v>
          </cell>
          <cell r="V9">
            <v>426</v>
          </cell>
          <cell r="W9">
            <v>3022</v>
          </cell>
          <cell r="Y9">
            <v>426</v>
          </cell>
          <cell r="Z9">
            <v>270</v>
          </cell>
          <cell r="AA9">
            <v>2752</v>
          </cell>
          <cell r="AB9">
            <v>0</v>
          </cell>
        </row>
        <row r="10">
          <cell r="E10" t="str">
            <v>UV_hoog_0,6-HR</v>
          </cell>
          <cell r="F10" t="str">
            <v>(0,6-HR-s1)</v>
          </cell>
          <cell r="G10" t="str">
            <v>hoog</v>
          </cell>
          <cell r="H10">
            <v>154</v>
          </cell>
          <cell r="I10">
            <v>0</v>
          </cell>
          <cell r="J10">
            <v>633</v>
          </cell>
          <cell r="K10">
            <v>0</v>
          </cell>
          <cell r="L10">
            <v>270</v>
          </cell>
          <cell r="M10">
            <v>63</v>
          </cell>
          <cell r="N10">
            <v>0</v>
          </cell>
          <cell r="O10">
            <v>910</v>
          </cell>
          <cell r="P10">
            <v>433</v>
          </cell>
          <cell r="Q10">
            <v>370</v>
          </cell>
          <cell r="R10">
            <v>289</v>
          </cell>
          <cell r="S10">
            <v>3729</v>
          </cell>
          <cell r="T10">
            <v>6001</v>
          </cell>
          <cell r="U10" t="str">
            <v>nvt</v>
          </cell>
          <cell r="V10">
            <v>849</v>
          </cell>
          <cell r="W10">
            <v>6001</v>
          </cell>
          <cell r="Y10">
            <v>850</v>
          </cell>
          <cell r="Z10">
            <v>270</v>
          </cell>
          <cell r="AA10">
            <v>5731</v>
          </cell>
          <cell r="AB10">
            <v>0</v>
          </cell>
        </row>
        <row r="11">
          <cell r="E11" t="str">
            <v>UV_laag_0,4-HR</v>
          </cell>
          <cell r="F11" t="str">
            <v>excellent gebied</v>
          </cell>
          <cell r="G11" t="str">
            <v>laag</v>
          </cell>
          <cell r="H11">
            <v>89</v>
          </cell>
          <cell r="I11">
            <v>0</v>
          </cell>
          <cell r="J11">
            <v>42</v>
          </cell>
          <cell r="K11">
            <v>0</v>
          </cell>
          <cell r="L11">
            <v>267</v>
          </cell>
          <cell r="M11">
            <v>63</v>
          </cell>
          <cell r="N11">
            <v>0</v>
          </cell>
          <cell r="O11">
            <v>0</v>
          </cell>
          <cell r="P11">
            <v>259</v>
          </cell>
          <cell r="Q11">
            <v>0</v>
          </cell>
          <cell r="R11">
            <v>48</v>
          </cell>
          <cell r="S11">
            <v>1089</v>
          </cell>
          <cell r="T11">
            <v>1663</v>
          </cell>
          <cell r="U11" t="str">
            <v>nvt</v>
          </cell>
          <cell r="V11">
            <v>194</v>
          </cell>
          <cell r="W11">
            <v>1663</v>
          </cell>
          <cell r="Y11">
            <v>194</v>
          </cell>
          <cell r="Z11">
            <v>267</v>
          </cell>
          <cell r="AA11">
            <v>1396</v>
          </cell>
          <cell r="AB11">
            <v>0</v>
          </cell>
        </row>
        <row r="12">
          <cell r="E12" t="str">
            <v>UV_gemiddeld_0,4-HR</v>
          </cell>
          <cell r="F12" t="str">
            <v>gas, epc 0,4</v>
          </cell>
          <cell r="G12" t="str">
            <v>gemiddeld</v>
          </cell>
          <cell r="H12">
            <v>136</v>
          </cell>
          <cell r="I12">
            <v>0</v>
          </cell>
          <cell r="J12">
            <v>87</v>
          </cell>
          <cell r="K12">
            <v>0</v>
          </cell>
          <cell r="L12">
            <v>267</v>
          </cell>
          <cell r="M12">
            <v>63</v>
          </cell>
          <cell r="N12">
            <v>0</v>
          </cell>
          <cell r="O12">
            <v>364</v>
          </cell>
          <cell r="P12">
            <v>187</v>
          </cell>
          <cell r="Q12">
            <v>247</v>
          </cell>
          <cell r="R12">
            <v>144</v>
          </cell>
          <cell r="S12">
            <v>1810</v>
          </cell>
          <cell r="T12">
            <v>3018</v>
          </cell>
          <cell r="U12" t="str">
            <v>nvt</v>
          </cell>
          <cell r="V12">
            <v>286</v>
          </cell>
          <cell r="W12">
            <v>3018</v>
          </cell>
          <cell r="Y12">
            <v>286</v>
          </cell>
          <cell r="Z12">
            <v>267</v>
          </cell>
          <cell r="AA12">
            <v>2752</v>
          </cell>
          <cell r="AB12">
            <v>0</v>
          </cell>
        </row>
        <row r="13">
          <cell r="E13" t="str">
            <v>UV_hoog_0,4-HR</v>
          </cell>
          <cell r="F13" t="str">
            <v>(0,4-HR-s1)</v>
          </cell>
          <cell r="G13" t="str">
            <v>hoog</v>
          </cell>
          <cell r="H13">
            <v>154</v>
          </cell>
          <cell r="I13">
            <v>0</v>
          </cell>
          <cell r="J13">
            <v>317</v>
          </cell>
          <cell r="K13">
            <v>0</v>
          </cell>
          <cell r="L13">
            <v>267</v>
          </cell>
          <cell r="M13">
            <v>63</v>
          </cell>
          <cell r="N13">
            <v>0</v>
          </cell>
          <cell r="O13">
            <v>910</v>
          </cell>
          <cell r="P13">
            <v>433</v>
          </cell>
          <cell r="Q13">
            <v>370</v>
          </cell>
          <cell r="R13">
            <v>289</v>
          </cell>
          <cell r="S13">
            <v>3728</v>
          </cell>
          <cell r="T13">
            <v>5997</v>
          </cell>
          <cell r="U13" t="str">
            <v>nvt</v>
          </cell>
          <cell r="V13">
            <v>534</v>
          </cell>
          <cell r="W13">
            <v>5997</v>
          </cell>
          <cell r="Y13">
            <v>534</v>
          </cell>
          <cell r="Z13">
            <v>267</v>
          </cell>
          <cell r="AA13">
            <v>5730</v>
          </cell>
          <cell r="AB13">
            <v>0</v>
          </cell>
        </row>
        <row r="14">
          <cell r="E14" t="str">
            <v>UV_laag_0,4-WP</v>
          </cell>
          <cell r="F14" t="str">
            <v>eis 2015 gasloos</v>
          </cell>
          <cell r="G14" t="str">
            <v>laag</v>
          </cell>
          <cell r="H14">
            <v>0</v>
          </cell>
          <cell r="I14">
            <v>192</v>
          </cell>
          <cell r="J14">
            <v>0</v>
          </cell>
          <cell r="K14">
            <v>215</v>
          </cell>
          <cell r="L14">
            <v>474</v>
          </cell>
          <cell r="M14">
            <v>0</v>
          </cell>
          <cell r="N14">
            <v>450</v>
          </cell>
          <cell r="O14">
            <v>0</v>
          </cell>
          <cell r="P14">
            <v>259</v>
          </cell>
          <cell r="Q14">
            <v>0</v>
          </cell>
          <cell r="R14">
            <v>48</v>
          </cell>
          <cell r="S14">
            <v>1089</v>
          </cell>
          <cell r="T14">
            <v>2728</v>
          </cell>
          <cell r="U14" t="str">
            <v>nvt</v>
          </cell>
          <cell r="V14">
            <v>0</v>
          </cell>
          <cell r="W14">
            <v>2728</v>
          </cell>
          <cell r="Y14">
            <v>0</v>
          </cell>
          <cell r="Z14">
            <v>881</v>
          </cell>
          <cell r="AA14">
            <v>1846</v>
          </cell>
          <cell r="AB14">
            <v>0</v>
          </cell>
        </row>
        <row r="15">
          <cell r="E15" t="str">
            <v>UV_gemiddeld_0,4-WP</v>
          </cell>
          <cell r="F15" t="str">
            <v>wp, epc 0,4</v>
          </cell>
          <cell r="G15" t="str">
            <v>gemiddeld</v>
          </cell>
          <cell r="H15">
            <v>0</v>
          </cell>
          <cell r="I15">
            <v>294</v>
          </cell>
          <cell r="J15">
            <v>0</v>
          </cell>
          <cell r="K15">
            <v>440</v>
          </cell>
          <cell r="L15">
            <v>474</v>
          </cell>
          <cell r="M15">
            <v>0</v>
          </cell>
          <cell r="N15">
            <v>450</v>
          </cell>
          <cell r="O15">
            <v>364</v>
          </cell>
          <cell r="P15">
            <v>187</v>
          </cell>
          <cell r="Q15">
            <v>247</v>
          </cell>
          <cell r="R15">
            <v>144</v>
          </cell>
          <cell r="S15">
            <v>1810</v>
          </cell>
          <cell r="T15">
            <v>4410</v>
          </cell>
          <cell r="U15" t="str">
            <v>nvt</v>
          </cell>
          <cell r="V15">
            <v>0</v>
          </cell>
          <cell r="W15">
            <v>4410</v>
          </cell>
          <cell r="Y15">
            <v>0</v>
          </cell>
          <cell r="Z15">
            <v>1208</v>
          </cell>
          <cell r="AA15">
            <v>3202</v>
          </cell>
          <cell r="AB15">
            <v>0</v>
          </cell>
        </row>
        <row r="16">
          <cell r="E16" t="str">
            <v>UV_hoog_0,4-WP</v>
          </cell>
          <cell r="F16" t="str">
            <v>(0,4-wp-s1)</v>
          </cell>
          <cell r="G16" t="str">
            <v>hoog</v>
          </cell>
          <cell r="H16">
            <v>0</v>
          </cell>
          <cell r="I16">
            <v>332</v>
          </cell>
          <cell r="J16">
            <v>0</v>
          </cell>
          <cell r="K16">
            <v>2221</v>
          </cell>
          <cell r="L16">
            <v>474</v>
          </cell>
          <cell r="M16">
            <v>0</v>
          </cell>
          <cell r="N16">
            <v>450</v>
          </cell>
          <cell r="O16">
            <v>910</v>
          </cell>
          <cell r="P16">
            <v>433</v>
          </cell>
          <cell r="Q16">
            <v>370</v>
          </cell>
          <cell r="R16">
            <v>289</v>
          </cell>
          <cell r="S16">
            <v>3728</v>
          </cell>
          <cell r="T16">
            <v>9207</v>
          </cell>
          <cell r="U16" t="str">
            <v>nvt</v>
          </cell>
          <cell r="V16">
            <v>0</v>
          </cell>
          <cell r="W16">
            <v>9207</v>
          </cell>
          <cell r="Y16">
            <v>0</v>
          </cell>
          <cell r="Z16">
            <v>3027</v>
          </cell>
          <cell r="AA16">
            <v>6180</v>
          </cell>
          <cell r="AB16">
            <v>0</v>
          </cell>
        </row>
        <row r="17">
          <cell r="E17" t="str">
            <v>UV_laag_0,0-WP</v>
          </cell>
          <cell r="F17" t="str">
            <v>energieneutraal g.g.</v>
          </cell>
          <cell r="G17" t="str">
            <v>laag</v>
          </cell>
          <cell r="H17">
            <v>0</v>
          </cell>
          <cell r="I17">
            <v>192</v>
          </cell>
          <cell r="J17">
            <v>0</v>
          </cell>
          <cell r="K17">
            <v>215</v>
          </cell>
          <cell r="L17">
            <v>474</v>
          </cell>
          <cell r="M17">
            <v>0</v>
          </cell>
          <cell r="N17">
            <v>450</v>
          </cell>
          <cell r="O17">
            <v>0</v>
          </cell>
          <cell r="P17">
            <v>259</v>
          </cell>
          <cell r="Q17">
            <v>0</v>
          </cell>
          <cell r="R17">
            <v>48</v>
          </cell>
          <cell r="S17">
            <v>1088</v>
          </cell>
          <cell r="T17">
            <v>2726</v>
          </cell>
          <cell r="U17">
            <v>1867</v>
          </cell>
          <cell r="V17">
            <v>0</v>
          </cell>
          <cell r="W17">
            <v>859</v>
          </cell>
          <cell r="Y17">
            <v>0</v>
          </cell>
          <cell r="Z17">
            <v>881</v>
          </cell>
          <cell r="AA17">
            <v>1845</v>
          </cell>
          <cell r="AB17">
            <v>1867</v>
          </cell>
        </row>
        <row r="18">
          <cell r="E18" t="str">
            <v>UV_gemiddeld_0,0-WP</v>
          </cell>
          <cell r="F18" t="str">
            <v>wp, epc 0,0</v>
          </cell>
          <cell r="G18" t="str">
            <v>gemiddeld</v>
          </cell>
          <cell r="H18">
            <v>0</v>
          </cell>
          <cell r="I18">
            <v>294</v>
          </cell>
          <cell r="J18">
            <v>0</v>
          </cell>
          <cell r="K18">
            <v>440</v>
          </cell>
          <cell r="L18">
            <v>474</v>
          </cell>
          <cell r="M18">
            <v>0</v>
          </cell>
          <cell r="N18">
            <v>450</v>
          </cell>
          <cell r="O18">
            <v>364</v>
          </cell>
          <cell r="P18">
            <v>187</v>
          </cell>
          <cell r="Q18">
            <v>247</v>
          </cell>
          <cell r="R18">
            <v>144</v>
          </cell>
          <cell r="S18">
            <v>1809</v>
          </cell>
          <cell r="T18">
            <v>4409</v>
          </cell>
          <cell r="U18">
            <v>1868</v>
          </cell>
          <cell r="V18">
            <v>0</v>
          </cell>
          <cell r="W18">
            <v>2541</v>
          </cell>
          <cell r="Y18">
            <v>0</v>
          </cell>
          <cell r="Z18">
            <v>1208</v>
          </cell>
          <cell r="AA18">
            <v>3201</v>
          </cell>
          <cell r="AB18">
            <v>1868</v>
          </cell>
        </row>
        <row r="19">
          <cell r="E19" t="str">
            <v>UV_hoog_0,0-WP</v>
          </cell>
          <cell r="F19" t="str">
            <v>(0,0-wp-s1)</v>
          </cell>
          <cell r="G19" t="str">
            <v>hoog</v>
          </cell>
          <cell r="H19">
            <v>0</v>
          </cell>
          <cell r="I19">
            <v>332</v>
          </cell>
          <cell r="J19">
            <v>0</v>
          </cell>
          <cell r="K19">
            <v>1610</v>
          </cell>
          <cell r="L19">
            <v>474</v>
          </cell>
          <cell r="M19">
            <v>0</v>
          </cell>
          <cell r="N19">
            <v>450</v>
          </cell>
          <cell r="O19">
            <v>910</v>
          </cell>
          <cell r="P19">
            <v>433</v>
          </cell>
          <cell r="Q19">
            <v>370</v>
          </cell>
          <cell r="R19">
            <v>289</v>
          </cell>
          <cell r="S19">
            <v>3728</v>
          </cell>
          <cell r="T19">
            <v>8596</v>
          </cell>
          <cell r="U19">
            <v>1868</v>
          </cell>
          <cell r="V19">
            <v>0</v>
          </cell>
          <cell r="W19">
            <v>6728</v>
          </cell>
          <cell r="Y19">
            <v>0</v>
          </cell>
          <cell r="Z19">
            <v>2416</v>
          </cell>
          <cell r="AA19">
            <v>6180</v>
          </cell>
          <cell r="AB19">
            <v>1868</v>
          </cell>
        </row>
        <row r="20">
          <cell r="E20" t="str">
            <v>UV_laag_</v>
          </cell>
          <cell r="F20" t="str">
            <v xml:space="preserve">energieneutraal </v>
          </cell>
          <cell r="G20" t="str">
            <v>laag</v>
          </cell>
          <cell r="H20">
            <v>0</v>
          </cell>
          <cell r="I20">
            <v>192</v>
          </cell>
          <cell r="J20">
            <v>0</v>
          </cell>
          <cell r="K20">
            <v>215</v>
          </cell>
          <cell r="L20">
            <v>474</v>
          </cell>
          <cell r="M20">
            <v>0</v>
          </cell>
          <cell r="N20">
            <v>450</v>
          </cell>
          <cell r="O20">
            <v>0</v>
          </cell>
          <cell r="P20">
            <v>259</v>
          </cell>
          <cell r="Q20">
            <v>0</v>
          </cell>
          <cell r="R20">
            <v>48</v>
          </cell>
          <cell r="S20">
            <v>1088</v>
          </cell>
          <cell r="T20">
            <v>2726</v>
          </cell>
          <cell r="U20">
            <v>2726</v>
          </cell>
          <cell r="V20">
            <v>0</v>
          </cell>
          <cell r="W20">
            <v>0</v>
          </cell>
          <cell r="Y20">
            <v>0</v>
          </cell>
          <cell r="Z20">
            <v>881</v>
          </cell>
          <cell r="AA20">
            <v>1845</v>
          </cell>
          <cell r="AB20">
            <v>2726</v>
          </cell>
        </row>
        <row r="21">
          <cell r="E21" t="str">
            <v>UV_gemiddeld_0</v>
          </cell>
          <cell r="F21" t="str">
            <v>wp, XXL</v>
          </cell>
          <cell r="G21" t="str">
            <v>gemiddeld</v>
          </cell>
          <cell r="H21">
            <v>0</v>
          </cell>
          <cell r="I21">
            <v>294</v>
          </cell>
          <cell r="J21">
            <v>0</v>
          </cell>
          <cell r="K21">
            <v>440</v>
          </cell>
          <cell r="L21">
            <v>474</v>
          </cell>
          <cell r="M21">
            <v>0</v>
          </cell>
          <cell r="N21">
            <v>450</v>
          </cell>
          <cell r="O21">
            <v>364</v>
          </cell>
          <cell r="P21">
            <v>187</v>
          </cell>
          <cell r="Q21">
            <v>247</v>
          </cell>
          <cell r="R21">
            <v>144</v>
          </cell>
          <cell r="S21">
            <v>1809</v>
          </cell>
          <cell r="T21">
            <v>4409</v>
          </cell>
          <cell r="U21">
            <v>4409</v>
          </cell>
          <cell r="V21">
            <v>0</v>
          </cell>
          <cell r="W21">
            <v>0</v>
          </cell>
          <cell r="Y21">
            <v>0</v>
          </cell>
          <cell r="Z21">
            <v>1208</v>
          </cell>
          <cell r="AA21">
            <v>3201</v>
          </cell>
          <cell r="AB21">
            <v>4409</v>
          </cell>
        </row>
        <row r="22">
          <cell r="E22" t="str">
            <v>UV_hoog_0</v>
          </cell>
          <cell r="F22" t="str">
            <v>(0,0-wp-XXL)</v>
          </cell>
          <cell r="G22" t="str">
            <v>hoog</v>
          </cell>
          <cell r="H22">
            <v>0</v>
          </cell>
          <cell r="I22">
            <v>332</v>
          </cell>
          <cell r="J22">
            <v>0</v>
          </cell>
          <cell r="K22">
            <v>1610</v>
          </cell>
          <cell r="L22">
            <v>474</v>
          </cell>
          <cell r="M22">
            <v>0</v>
          </cell>
          <cell r="N22">
            <v>450</v>
          </cell>
          <cell r="O22">
            <v>910</v>
          </cell>
          <cell r="P22">
            <v>433</v>
          </cell>
          <cell r="Q22">
            <v>370</v>
          </cell>
          <cell r="R22">
            <v>289</v>
          </cell>
          <cell r="S22">
            <v>3728</v>
          </cell>
          <cell r="T22">
            <v>8596</v>
          </cell>
          <cell r="U22">
            <v>8596</v>
          </cell>
          <cell r="V22">
            <v>0</v>
          </cell>
          <cell r="W22">
            <v>0</v>
          </cell>
          <cell r="Y22">
            <v>0</v>
          </cell>
          <cell r="Z22">
            <v>2416</v>
          </cell>
          <cell r="AA22">
            <v>6180</v>
          </cell>
          <cell r="AB22">
            <v>8596</v>
          </cell>
        </row>
        <row r="24">
          <cell r="E24" t="str">
            <v>TW__</v>
          </cell>
          <cell r="J24" t="str">
            <v>Gebouwgebonden</v>
          </cell>
          <cell r="P24" t="str">
            <v>Huishoudelijk</v>
          </cell>
          <cell r="T24" t="str">
            <v>sub totaal</v>
          </cell>
          <cell r="V24" t="str">
            <v>Totaal</v>
          </cell>
        </row>
        <row r="25">
          <cell r="E25" t="str">
            <v>TW__</v>
          </cell>
          <cell r="F25" t="str">
            <v>tussenwoning</v>
          </cell>
          <cell r="G25" t="str">
            <v>profiel</v>
          </cell>
          <cell r="H25" t="str">
            <v>ruimteverwarming</v>
          </cell>
          <cell r="J25" t="str">
            <v>warm tapwater</v>
          </cell>
          <cell r="L25" t="str">
            <v>Gebouw installatie</v>
          </cell>
          <cell r="M25" t="str">
            <v>koken</v>
          </cell>
          <cell r="O25" t="str">
            <v>wasdroger</v>
          </cell>
          <cell r="P25" t="str">
            <v>wasmachine</v>
          </cell>
          <cell r="Q25" t="str">
            <v>vaatwasser</v>
          </cell>
          <cell r="R25" t="str">
            <v>verlichting</v>
          </cell>
          <cell r="S25" t="str">
            <v>overig</v>
          </cell>
          <cell r="T25" t="str">
            <v>totaal kWh verbruik</v>
          </cell>
          <cell r="U25" t="str">
            <v>totaal kWh opbrengst</v>
          </cell>
          <cell r="V25" t="str">
            <v>m3 gas verbruik</v>
          </cell>
          <cell r="W25" t="str">
            <v xml:space="preserve"> elektra verbruik (kWh)</v>
          </cell>
        </row>
        <row r="26">
          <cell r="E26" t="str">
            <v>TW__</v>
          </cell>
          <cell r="H26" t="str">
            <v>m3 gas</v>
          </cell>
          <cell r="I26" t="str">
            <v>kWh elektr.</v>
          </cell>
          <cell r="J26" t="str">
            <v>m3 gas</v>
          </cell>
          <cell r="K26" t="str">
            <v>kWh elektr.</v>
          </cell>
          <cell r="L26" t="str">
            <v>kWh elektr.</v>
          </cell>
          <cell r="M26" t="str">
            <v>m3 gas</v>
          </cell>
          <cell r="N26" t="str">
            <v>kWh elektr.</v>
          </cell>
          <cell r="O26" t="str">
            <v>kWh elektr.</v>
          </cell>
          <cell r="P26" t="str">
            <v>kWh elektr.</v>
          </cell>
          <cell r="Q26" t="str">
            <v>kWh elektr.</v>
          </cell>
          <cell r="R26" t="str">
            <v>kWh elektr.</v>
          </cell>
          <cell r="S26" t="str">
            <v>kWh elektr.</v>
          </cell>
          <cell r="U26" t="str">
            <v xml:space="preserve">PV </v>
          </cell>
          <cell r="Y26" t="str">
            <v>GG</v>
          </cell>
          <cell r="AA26" t="str">
            <v>HH</v>
          </cell>
          <cell r="AB26" t="str">
            <v>Duurzame opwekking</v>
          </cell>
        </row>
        <row r="27">
          <cell r="E27" t="str">
            <v>TW_laag_0,6-HR</v>
          </cell>
          <cell r="F27" t="str">
            <v>referentie</v>
          </cell>
          <cell r="G27" t="str">
            <v>laag</v>
          </cell>
          <cell r="H27">
            <v>116</v>
          </cell>
          <cell r="I27">
            <v>0</v>
          </cell>
          <cell r="J27">
            <v>263</v>
          </cell>
          <cell r="K27">
            <v>0</v>
          </cell>
          <cell r="L27">
            <v>335</v>
          </cell>
          <cell r="M27">
            <v>63</v>
          </cell>
          <cell r="N27">
            <v>0</v>
          </cell>
          <cell r="O27">
            <v>0</v>
          </cell>
          <cell r="P27">
            <v>259</v>
          </cell>
          <cell r="Q27">
            <v>0</v>
          </cell>
          <cell r="R27">
            <v>122</v>
          </cell>
          <cell r="S27">
            <v>1089</v>
          </cell>
          <cell r="T27">
            <v>1805</v>
          </cell>
          <cell r="U27" t="str">
            <v>nvt</v>
          </cell>
          <cell r="V27">
            <v>442</v>
          </cell>
          <cell r="W27">
            <v>1805</v>
          </cell>
          <cell r="Y27">
            <v>442</v>
          </cell>
          <cell r="Z27">
            <v>335</v>
          </cell>
          <cell r="AA27">
            <v>1470</v>
          </cell>
          <cell r="AB27">
            <v>0</v>
          </cell>
        </row>
        <row r="28">
          <cell r="E28" t="str">
            <v>TW_gemiddeld_0,6-HR</v>
          </cell>
          <cell r="F28" t="str">
            <v>gas, epc 0,6</v>
          </cell>
          <cell r="G28" t="str">
            <v>gemiddeld</v>
          </cell>
          <cell r="H28">
            <v>186</v>
          </cell>
          <cell r="I28">
            <v>0</v>
          </cell>
          <cell r="J28">
            <v>404</v>
          </cell>
          <cell r="K28">
            <v>0</v>
          </cell>
          <cell r="L28">
            <v>335</v>
          </cell>
          <cell r="M28">
            <v>63</v>
          </cell>
          <cell r="N28">
            <v>0</v>
          </cell>
          <cell r="O28">
            <v>364</v>
          </cell>
          <cell r="P28">
            <v>187</v>
          </cell>
          <cell r="Q28">
            <v>247</v>
          </cell>
          <cell r="R28">
            <v>273</v>
          </cell>
          <cell r="S28">
            <v>1810</v>
          </cell>
          <cell r="T28">
            <v>3216</v>
          </cell>
          <cell r="U28" t="str">
            <v>nvt</v>
          </cell>
          <cell r="V28">
            <v>653</v>
          </cell>
          <cell r="W28">
            <v>3216</v>
          </cell>
          <cell r="Y28">
            <v>653</v>
          </cell>
          <cell r="Z28">
            <v>335</v>
          </cell>
          <cell r="AA28">
            <v>2881</v>
          </cell>
          <cell r="AB28">
            <v>0</v>
          </cell>
        </row>
        <row r="29">
          <cell r="E29" t="str">
            <v>TW_hoog_0,6-HR</v>
          </cell>
          <cell r="F29" t="str">
            <v>(0,6-HR-s1)</v>
          </cell>
          <cell r="G29" t="str">
            <v>hoog</v>
          </cell>
          <cell r="H29">
            <v>212</v>
          </cell>
          <cell r="I29">
            <v>0</v>
          </cell>
          <cell r="J29">
            <v>953</v>
          </cell>
          <cell r="K29">
            <v>0</v>
          </cell>
          <cell r="L29">
            <v>335</v>
          </cell>
          <cell r="M29">
            <v>63</v>
          </cell>
          <cell r="N29">
            <v>0</v>
          </cell>
          <cell r="O29">
            <v>910</v>
          </cell>
          <cell r="P29">
            <v>433</v>
          </cell>
          <cell r="Q29">
            <v>370</v>
          </cell>
          <cell r="R29">
            <v>486</v>
          </cell>
          <cell r="S29">
            <v>3728</v>
          </cell>
          <cell r="T29">
            <v>6263</v>
          </cell>
          <cell r="U29" t="str">
            <v>nvt</v>
          </cell>
          <cell r="V29">
            <v>1228</v>
          </cell>
          <cell r="W29">
            <v>6263</v>
          </cell>
          <cell r="Y29">
            <v>1228</v>
          </cell>
          <cell r="Z29">
            <v>335</v>
          </cell>
          <cell r="AA29">
            <v>5927</v>
          </cell>
          <cell r="AB29">
            <v>0</v>
          </cell>
        </row>
        <row r="30">
          <cell r="E30" t="str">
            <v>TW_laag_0,4-HR</v>
          </cell>
          <cell r="F30" t="str">
            <v>excellent gebied</v>
          </cell>
          <cell r="G30" t="str">
            <v>laag</v>
          </cell>
          <cell r="H30">
            <v>116</v>
          </cell>
          <cell r="I30">
            <v>0</v>
          </cell>
          <cell r="J30">
            <v>70</v>
          </cell>
          <cell r="K30">
            <v>0</v>
          </cell>
          <cell r="L30">
            <v>335</v>
          </cell>
          <cell r="M30">
            <v>63</v>
          </cell>
          <cell r="N30">
            <v>0</v>
          </cell>
          <cell r="O30">
            <v>0</v>
          </cell>
          <cell r="P30">
            <v>259</v>
          </cell>
          <cell r="Q30">
            <v>0</v>
          </cell>
          <cell r="R30">
            <v>122</v>
          </cell>
          <cell r="S30">
            <v>1089</v>
          </cell>
          <cell r="T30">
            <v>1805</v>
          </cell>
          <cell r="U30">
            <v>93</v>
          </cell>
          <cell r="V30">
            <v>249</v>
          </cell>
          <cell r="W30">
            <v>1712</v>
          </cell>
          <cell r="Y30">
            <v>249</v>
          </cell>
          <cell r="Z30">
            <v>335</v>
          </cell>
          <cell r="AA30">
            <v>1470</v>
          </cell>
          <cell r="AB30">
            <v>93</v>
          </cell>
        </row>
        <row r="31">
          <cell r="E31" t="str">
            <v>TW_gemiddeld_0,4-HR</v>
          </cell>
          <cell r="F31" t="str">
            <v>gas, epc 0,4</v>
          </cell>
          <cell r="G31" t="str">
            <v>gemiddeld</v>
          </cell>
          <cell r="H31">
            <v>186</v>
          </cell>
          <cell r="I31">
            <v>0</v>
          </cell>
          <cell r="J31">
            <v>90</v>
          </cell>
          <cell r="K31">
            <v>0</v>
          </cell>
          <cell r="L31">
            <v>335</v>
          </cell>
          <cell r="M31">
            <v>63</v>
          </cell>
          <cell r="N31">
            <v>0</v>
          </cell>
          <cell r="O31">
            <v>364</v>
          </cell>
          <cell r="P31">
            <v>187</v>
          </cell>
          <cell r="Q31">
            <v>247</v>
          </cell>
          <cell r="R31">
            <v>273</v>
          </cell>
          <cell r="S31">
            <v>1810</v>
          </cell>
          <cell r="T31">
            <v>3216</v>
          </cell>
          <cell r="U31">
            <v>93</v>
          </cell>
          <cell r="V31">
            <v>338</v>
          </cell>
          <cell r="W31">
            <v>3123</v>
          </cell>
          <cell r="Y31">
            <v>339</v>
          </cell>
          <cell r="Z31">
            <v>335</v>
          </cell>
          <cell r="AA31">
            <v>2881</v>
          </cell>
          <cell r="AB31">
            <v>93</v>
          </cell>
        </row>
        <row r="32">
          <cell r="E32" t="str">
            <v>TW_hoog_0,4-HR</v>
          </cell>
          <cell r="F32" t="str">
            <v>(0,4-HR-s1)</v>
          </cell>
          <cell r="G32" t="str">
            <v>hoog</v>
          </cell>
          <cell r="H32">
            <v>212</v>
          </cell>
          <cell r="I32">
            <v>0</v>
          </cell>
          <cell r="J32">
            <v>186</v>
          </cell>
          <cell r="K32">
            <v>0</v>
          </cell>
          <cell r="L32">
            <v>335</v>
          </cell>
          <cell r="M32">
            <v>63</v>
          </cell>
          <cell r="N32">
            <v>0</v>
          </cell>
          <cell r="O32">
            <v>910</v>
          </cell>
          <cell r="P32">
            <v>433</v>
          </cell>
          <cell r="Q32">
            <v>370</v>
          </cell>
          <cell r="R32">
            <v>486</v>
          </cell>
          <cell r="S32">
            <v>3728</v>
          </cell>
          <cell r="T32">
            <v>6262</v>
          </cell>
          <cell r="U32">
            <v>92</v>
          </cell>
          <cell r="V32">
            <v>462</v>
          </cell>
          <cell r="W32">
            <v>6170</v>
          </cell>
          <cell r="Y32">
            <v>461</v>
          </cell>
          <cell r="Z32">
            <v>335</v>
          </cell>
          <cell r="AA32">
            <v>5927</v>
          </cell>
          <cell r="AB32">
            <v>92</v>
          </cell>
        </row>
        <row r="33">
          <cell r="E33" t="str">
            <v>TW_laag_0,4-WP</v>
          </cell>
          <cell r="F33" t="str">
            <v>eis 2015 gasloos</v>
          </cell>
          <cell r="G33" t="str">
            <v>laag</v>
          </cell>
          <cell r="H33">
            <v>0</v>
          </cell>
          <cell r="I33">
            <v>250</v>
          </cell>
          <cell r="J33">
            <v>0</v>
          </cell>
          <cell r="K33">
            <v>424</v>
          </cell>
          <cell r="L33">
            <v>637</v>
          </cell>
          <cell r="M33">
            <v>0</v>
          </cell>
          <cell r="N33">
            <v>450</v>
          </cell>
          <cell r="O33">
            <v>0</v>
          </cell>
          <cell r="P33">
            <v>259</v>
          </cell>
          <cell r="Q33">
            <v>0</v>
          </cell>
          <cell r="R33">
            <v>122</v>
          </cell>
          <cell r="S33">
            <v>1089</v>
          </cell>
          <cell r="T33">
            <v>3231</v>
          </cell>
          <cell r="U33" t="str">
            <v>nvt</v>
          </cell>
          <cell r="V33">
            <v>0</v>
          </cell>
          <cell r="W33">
            <v>3231</v>
          </cell>
          <cell r="Y33">
            <v>0</v>
          </cell>
          <cell r="Z33">
            <v>1311</v>
          </cell>
          <cell r="AA33">
            <v>1920</v>
          </cell>
          <cell r="AB33">
            <v>0</v>
          </cell>
        </row>
        <row r="34">
          <cell r="E34" t="str">
            <v>TW_gemiddeld_0,4-WP</v>
          </cell>
          <cell r="F34" t="str">
            <v>wp, epc 0,4</v>
          </cell>
          <cell r="G34" t="str">
            <v>gemiddeld</v>
          </cell>
          <cell r="H34">
            <v>0</v>
          </cell>
          <cell r="I34">
            <v>402</v>
          </cell>
          <cell r="J34">
            <v>0</v>
          </cell>
          <cell r="K34">
            <v>652</v>
          </cell>
          <cell r="L34">
            <v>637</v>
          </cell>
          <cell r="M34">
            <v>0</v>
          </cell>
          <cell r="N34">
            <v>450</v>
          </cell>
          <cell r="O34">
            <v>364</v>
          </cell>
          <cell r="P34">
            <v>187</v>
          </cell>
          <cell r="Q34">
            <v>247</v>
          </cell>
          <cell r="R34">
            <v>273</v>
          </cell>
          <cell r="S34">
            <v>1810</v>
          </cell>
          <cell r="T34">
            <v>5021</v>
          </cell>
          <cell r="U34" t="str">
            <v>nvt</v>
          </cell>
          <cell r="V34">
            <v>0</v>
          </cell>
          <cell r="W34">
            <v>5021</v>
          </cell>
          <cell r="Y34">
            <v>0</v>
          </cell>
          <cell r="Z34">
            <v>1691</v>
          </cell>
          <cell r="AA34">
            <v>3331</v>
          </cell>
          <cell r="AB34">
            <v>0</v>
          </cell>
        </row>
        <row r="35">
          <cell r="E35" t="str">
            <v>TW_hoog_0,4-WP</v>
          </cell>
          <cell r="F35" t="str">
            <v>(0,4-wp-s1)</v>
          </cell>
          <cell r="G35" t="str">
            <v>hoog</v>
          </cell>
          <cell r="H35">
            <v>0</v>
          </cell>
          <cell r="I35">
            <v>458</v>
          </cell>
          <cell r="J35">
            <v>0</v>
          </cell>
          <cell r="K35">
            <v>1784</v>
          </cell>
          <cell r="L35">
            <v>637</v>
          </cell>
          <cell r="M35">
            <v>0</v>
          </cell>
          <cell r="N35">
            <v>450</v>
          </cell>
          <cell r="O35">
            <v>910</v>
          </cell>
          <cell r="P35">
            <v>433</v>
          </cell>
          <cell r="Q35">
            <v>370</v>
          </cell>
          <cell r="R35">
            <v>486</v>
          </cell>
          <cell r="S35">
            <v>3729</v>
          </cell>
          <cell r="T35">
            <v>9258</v>
          </cell>
          <cell r="U35" t="str">
            <v>nvt</v>
          </cell>
          <cell r="V35">
            <v>0</v>
          </cell>
          <cell r="W35">
            <v>9258</v>
          </cell>
          <cell r="Y35">
            <v>0</v>
          </cell>
          <cell r="Z35">
            <v>2879</v>
          </cell>
          <cell r="AA35">
            <v>6378</v>
          </cell>
          <cell r="AB35">
            <v>0</v>
          </cell>
        </row>
        <row r="36">
          <cell r="E36" t="str">
            <v>TW_laag_0,0-WP</v>
          </cell>
          <cell r="F36" t="str">
            <v>energieneutraal g.g.</v>
          </cell>
          <cell r="G36" t="str">
            <v>laag</v>
          </cell>
          <cell r="H36">
            <v>0</v>
          </cell>
          <cell r="I36">
            <v>250</v>
          </cell>
          <cell r="J36">
            <v>0</v>
          </cell>
          <cell r="K36">
            <v>356</v>
          </cell>
          <cell r="L36">
            <v>637</v>
          </cell>
          <cell r="M36">
            <v>0</v>
          </cell>
          <cell r="N36">
            <v>450</v>
          </cell>
          <cell r="O36">
            <v>0</v>
          </cell>
          <cell r="P36">
            <v>259</v>
          </cell>
          <cell r="Q36">
            <v>0</v>
          </cell>
          <cell r="R36">
            <v>122</v>
          </cell>
          <cell r="S36">
            <v>1088</v>
          </cell>
          <cell r="T36">
            <v>3162</v>
          </cell>
          <cell r="U36">
            <v>1868</v>
          </cell>
          <cell r="V36">
            <v>0</v>
          </cell>
          <cell r="W36">
            <v>1294</v>
          </cell>
          <cell r="Y36">
            <v>0</v>
          </cell>
          <cell r="Z36">
            <v>1243</v>
          </cell>
          <cell r="AA36">
            <v>1919</v>
          </cell>
          <cell r="AB36">
            <v>1868</v>
          </cell>
        </row>
        <row r="37">
          <cell r="E37" t="str">
            <v>TW_gemiddeld_0,0-WP</v>
          </cell>
          <cell r="F37" t="str">
            <v>wp, epc 0,0</v>
          </cell>
          <cell r="G37" t="str">
            <v>gemiddeld</v>
          </cell>
          <cell r="H37">
            <v>0</v>
          </cell>
          <cell r="I37">
            <v>402</v>
          </cell>
          <cell r="J37">
            <v>0</v>
          </cell>
          <cell r="K37">
            <v>455</v>
          </cell>
          <cell r="L37">
            <v>637</v>
          </cell>
          <cell r="M37">
            <v>0</v>
          </cell>
          <cell r="N37">
            <v>450</v>
          </cell>
          <cell r="O37">
            <v>364</v>
          </cell>
          <cell r="P37">
            <v>187</v>
          </cell>
          <cell r="Q37">
            <v>247</v>
          </cell>
          <cell r="R37">
            <v>273</v>
          </cell>
          <cell r="S37">
            <v>1809</v>
          </cell>
          <cell r="T37">
            <v>4824</v>
          </cell>
          <cell r="U37">
            <v>1869</v>
          </cell>
          <cell r="V37">
            <v>0</v>
          </cell>
          <cell r="W37">
            <v>2955</v>
          </cell>
          <cell r="Y37">
            <v>0</v>
          </cell>
          <cell r="Z37">
            <v>1494</v>
          </cell>
          <cell r="AA37">
            <v>3330</v>
          </cell>
          <cell r="AB37">
            <v>1869</v>
          </cell>
        </row>
        <row r="38">
          <cell r="E38" t="str">
            <v>TW_hoog_0,0-WP</v>
          </cell>
          <cell r="F38" t="str">
            <v>(0,0-wp-s1)</v>
          </cell>
          <cell r="G38" t="str">
            <v>hoog</v>
          </cell>
          <cell r="H38">
            <v>0</v>
          </cell>
          <cell r="I38">
            <v>458</v>
          </cell>
          <cell r="J38">
            <v>0</v>
          </cell>
          <cell r="K38">
            <v>946</v>
          </cell>
          <cell r="L38">
            <v>637</v>
          </cell>
          <cell r="M38">
            <v>0</v>
          </cell>
          <cell r="N38">
            <v>450</v>
          </cell>
          <cell r="O38">
            <v>910</v>
          </cell>
          <cell r="P38">
            <v>433</v>
          </cell>
          <cell r="Q38">
            <v>370</v>
          </cell>
          <cell r="R38">
            <v>486</v>
          </cell>
          <cell r="S38">
            <v>3728</v>
          </cell>
          <cell r="T38">
            <v>8418</v>
          </cell>
          <cell r="U38">
            <v>1867</v>
          </cell>
          <cell r="V38">
            <v>0</v>
          </cell>
          <cell r="W38">
            <v>6551</v>
          </cell>
          <cell r="Y38">
            <v>0</v>
          </cell>
          <cell r="Z38">
            <v>2041</v>
          </cell>
          <cell r="AA38">
            <v>6377</v>
          </cell>
          <cell r="AB38">
            <v>1867</v>
          </cell>
        </row>
        <row r="39">
          <cell r="E39" t="str">
            <v>TW_laag_</v>
          </cell>
          <cell r="F39" t="str">
            <v xml:space="preserve">energieneutraal </v>
          </cell>
          <cell r="G39" t="str">
            <v>laag</v>
          </cell>
          <cell r="H39">
            <v>0</v>
          </cell>
          <cell r="I39">
            <v>250</v>
          </cell>
          <cell r="J39">
            <v>0</v>
          </cell>
          <cell r="K39">
            <v>356</v>
          </cell>
          <cell r="L39">
            <v>637</v>
          </cell>
          <cell r="M39">
            <v>0</v>
          </cell>
          <cell r="N39">
            <v>450</v>
          </cell>
          <cell r="O39">
            <v>0</v>
          </cell>
          <cell r="P39">
            <v>259</v>
          </cell>
          <cell r="Q39">
            <v>0</v>
          </cell>
          <cell r="R39">
            <v>122</v>
          </cell>
          <cell r="S39">
            <v>1088</v>
          </cell>
          <cell r="T39">
            <v>3162</v>
          </cell>
          <cell r="U39">
            <v>3162</v>
          </cell>
          <cell r="V39">
            <v>0</v>
          </cell>
          <cell r="W39">
            <v>0</v>
          </cell>
          <cell r="Y39">
            <v>0</v>
          </cell>
          <cell r="Z39">
            <v>1243</v>
          </cell>
          <cell r="AA39">
            <v>1919</v>
          </cell>
          <cell r="AB39">
            <v>3162</v>
          </cell>
        </row>
        <row r="40">
          <cell r="E40" t="str">
            <v>TW_gemiddeld_0</v>
          </cell>
          <cell r="F40" t="str">
            <v>wp, XXL</v>
          </cell>
          <cell r="G40" t="str">
            <v>gemiddeld</v>
          </cell>
          <cell r="H40">
            <v>0</v>
          </cell>
          <cell r="I40">
            <v>402</v>
          </cell>
          <cell r="J40">
            <v>0</v>
          </cell>
          <cell r="K40">
            <v>455</v>
          </cell>
          <cell r="L40">
            <v>637</v>
          </cell>
          <cell r="M40">
            <v>0</v>
          </cell>
          <cell r="N40">
            <v>450</v>
          </cell>
          <cell r="O40">
            <v>364</v>
          </cell>
          <cell r="P40">
            <v>187</v>
          </cell>
          <cell r="Q40">
            <v>247</v>
          </cell>
          <cell r="R40">
            <v>273</v>
          </cell>
          <cell r="S40">
            <v>1809</v>
          </cell>
          <cell r="T40">
            <v>4824</v>
          </cell>
          <cell r="U40">
            <v>4824</v>
          </cell>
          <cell r="V40">
            <v>0</v>
          </cell>
          <cell r="W40">
            <v>0</v>
          </cell>
          <cell r="Y40">
            <v>0</v>
          </cell>
          <cell r="Z40">
            <v>1494</v>
          </cell>
          <cell r="AA40">
            <v>3330</v>
          </cell>
          <cell r="AB40">
            <v>4824</v>
          </cell>
        </row>
        <row r="41">
          <cell r="E41" t="str">
            <v>TW_hoog_0</v>
          </cell>
          <cell r="F41" t="str">
            <v>(0,0-wp-XXL)</v>
          </cell>
          <cell r="G41" t="str">
            <v>hoog</v>
          </cell>
          <cell r="H41">
            <v>0</v>
          </cell>
          <cell r="I41">
            <v>458</v>
          </cell>
          <cell r="J41">
            <v>0</v>
          </cell>
          <cell r="K41">
            <v>946</v>
          </cell>
          <cell r="L41">
            <v>637</v>
          </cell>
          <cell r="M41">
            <v>0</v>
          </cell>
          <cell r="N41">
            <v>450</v>
          </cell>
          <cell r="O41">
            <v>910</v>
          </cell>
          <cell r="P41">
            <v>433</v>
          </cell>
          <cell r="Q41">
            <v>370</v>
          </cell>
          <cell r="R41">
            <v>486</v>
          </cell>
          <cell r="S41">
            <v>3728</v>
          </cell>
          <cell r="T41">
            <v>8418</v>
          </cell>
          <cell r="U41">
            <v>8418</v>
          </cell>
          <cell r="V41">
            <v>0</v>
          </cell>
          <cell r="W41">
            <v>0</v>
          </cell>
          <cell r="Y41">
            <v>0</v>
          </cell>
          <cell r="Z41">
            <v>2041</v>
          </cell>
          <cell r="AA41">
            <v>6377</v>
          </cell>
          <cell r="AB41">
            <v>8418</v>
          </cell>
        </row>
        <row r="43">
          <cell r="E43" t="str">
            <v>HW__</v>
          </cell>
          <cell r="J43" t="str">
            <v>Gebouwgebonden</v>
          </cell>
          <cell r="P43" t="str">
            <v>Huishoudelijk</v>
          </cell>
          <cell r="T43" t="str">
            <v>sub totaal</v>
          </cell>
          <cell r="V43" t="str">
            <v>Totaal</v>
          </cell>
        </row>
        <row r="44">
          <cell r="E44" t="str">
            <v>HW__</v>
          </cell>
          <cell r="F44" t="str">
            <v>hoekwoning</v>
          </cell>
          <cell r="G44" t="str">
            <v>profiel</v>
          </cell>
          <cell r="H44" t="str">
            <v>ruimteverwarming</v>
          </cell>
          <cell r="J44" t="str">
            <v>warm tapwater</v>
          </cell>
          <cell r="L44" t="str">
            <v>Gebouw installatie</v>
          </cell>
          <cell r="M44" t="str">
            <v>koken</v>
          </cell>
          <cell r="O44" t="str">
            <v>wasdroger</v>
          </cell>
          <cell r="P44" t="str">
            <v>wasmachine</v>
          </cell>
          <cell r="Q44" t="str">
            <v>vaatwasser</v>
          </cell>
          <cell r="R44" t="str">
            <v>verlichting</v>
          </cell>
          <cell r="S44" t="str">
            <v>overig</v>
          </cell>
          <cell r="T44" t="str">
            <v>totaal kWh verbruik</v>
          </cell>
          <cell r="U44" t="str">
            <v>totaal kWh opbrengst</v>
          </cell>
          <cell r="V44" t="str">
            <v>m3 gas verbruik</v>
          </cell>
          <cell r="W44" t="str">
            <v xml:space="preserve"> elektra verbruik (kWh)</v>
          </cell>
        </row>
        <row r="45">
          <cell r="E45" t="str">
            <v>HW__</v>
          </cell>
          <cell r="H45" t="str">
            <v>m3 gas</v>
          </cell>
          <cell r="I45" t="str">
            <v>kWh elektr.</v>
          </cell>
          <cell r="J45" t="str">
            <v>m3 gas</v>
          </cell>
          <cell r="K45" t="str">
            <v>kWh elektr.</v>
          </cell>
          <cell r="L45" t="str">
            <v>kWh elektr.</v>
          </cell>
          <cell r="M45" t="str">
            <v>m3 gas</v>
          </cell>
          <cell r="N45" t="str">
            <v>kWh elektr.</v>
          </cell>
          <cell r="O45" t="str">
            <v>kWh elektr.</v>
          </cell>
          <cell r="P45" t="str">
            <v>kWh elektr.</v>
          </cell>
          <cell r="Q45" t="str">
            <v>kWh elektr.</v>
          </cell>
          <cell r="R45" t="str">
            <v>kWh elektr.</v>
          </cell>
          <cell r="S45" t="str">
            <v>kWh elektr.</v>
          </cell>
          <cell r="U45" t="str">
            <v xml:space="preserve">PV </v>
          </cell>
          <cell r="Y45" t="str">
            <v>GG</v>
          </cell>
          <cell r="AA45" t="str">
            <v>HH</v>
          </cell>
          <cell r="AB45" t="str">
            <v>Duurzame opwekking</v>
          </cell>
        </row>
        <row r="46">
          <cell r="E46" t="str">
            <v>HW_laag_0,6-HR</v>
          </cell>
          <cell r="F46" t="str">
            <v>referentie</v>
          </cell>
          <cell r="G46" t="str">
            <v>laag</v>
          </cell>
          <cell r="H46">
            <v>246</v>
          </cell>
          <cell r="I46">
            <v>0</v>
          </cell>
          <cell r="J46">
            <v>184</v>
          </cell>
          <cell r="K46">
            <v>0</v>
          </cell>
          <cell r="L46">
            <v>344</v>
          </cell>
          <cell r="M46">
            <v>63</v>
          </cell>
          <cell r="N46">
            <v>0</v>
          </cell>
          <cell r="O46">
            <v>0</v>
          </cell>
          <cell r="P46">
            <v>259</v>
          </cell>
          <cell r="Q46">
            <v>0</v>
          </cell>
          <cell r="R46">
            <v>122</v>
          </cell>
          <cell r="S46">
            <v>1089</v>
          </cell>
          <cell r="T46">
            <v>1814</v>
          </cell>
          <cell r="U46" t="str">
            <v>nvt</v>
          </cell>
          <cell r="V46">
            <v>493</v>
          </cell>
          <cell r="W46">
            <v>1814</v>
          </cell>
          <cell r="Y46">
            <v>493</v>
          </cell>
          <cell r="Z46">
            <v>344</v>
          </cell>
          <cell r="AA46">
            <v>1470</v>
          </cell>
          <cell r="AB46">
            <v>0</v>
          </cell>
        </row>
        <row r="47">
          <cell r="E47" t="str">
            <v>HW_gemiddeld_0,6-HR</v>
          </cell>
          <cell r="F47" t="str">
            <v>gas, epc 0,6</v>
          </cell>
          <cell r="G47" t="str">
            <v>gemiddeld</v>
          </cell>
          <cell r="H47">
            <v>360</v>
          </cell>
          <cell r="I47">
            <v>0</v>
          </cell>
          <cell r="J47">
            <v>235</v>
          </cell>
          <cell r="K47">
            <v>0</v>
          </cell>
          <cell r="L47">
            <v>344</v>
          </cell>
          <cell r="M47">
            <v>63</v>
          </cell>
          <cell r="N47">
            <v>0</v>
          </cell>
          <cell r="O47">
            <v>364</v>
          </cell>
          <cell r="P47">
            <v>187</v>
          </cell>
          <cell r="Q47">
            <v>247</v>
          </cell>
          <cell r="R47">
            <v>273</v>
          </cell>
          <cell r="S47">
            <v>1810</v>
          </cell>
          <cell r="T47">
            <v>3225</v>
          </cell>
          <cell r="U47" t="str">
            <v>nvt</v>
          </cell>
          <cell r="V47">
            <v>657</v>
          </cell>
          <cell r="W47">
            <v>3225</v>
          </cell>
          <cell r="Y47">
            <v>658</v>
          </cell>
          <cell r="Z47">
            <v>344</v>
          </cell>
          <cell r="AA47">
            <v>2881</v>
          </cell>
          <cell r="AB47">
            <v>0</v>
          </cell>
        </row>
        <row r="48">
          <cell r="E48" t="str">
            <v>HW_hoog_0,6-HR</v>
          </cell>
          <cell r="F48" t="str">
            <v>(0,6-HR-s1)</v>
          </cell>
          <cell r="G48" t="str">
            <v>hoog</v>
          </cell>
          <cell r="H48">
            <v>402</v>
          </cell>
          <cell r="I48">
            <v>0</v>
          </cell>
          <cell r="J48">
            <v>488</v>
          </cell>
          <cell r="K48">
            <v>0</v>
          </cell>
          <cell r="L48">
            <v>344</v>
          </cell>
          <cell r="M48">
            <v>63</v>
          </cell>
          <cell r="N48">
            <v>0</v>
          </cell>
          <cell r="O48">
            <v>910</v>
          </cell>
          <cell r="P48">
            <v>433</v>
          </cell>
          <cell r="Q48">
            <v>370</v>
          </cell>
          <cell r="R48">
            <v>486</v>
          </cell>
          <cell r="S48">
            <v>3728</v>
          </cell>
          <cell r="T48">
            <v>6272</v>
          </cell>
          <cell r="U48" t="str">
            <v>nvt</v>
          </cell>
          <cell r="V48">
            <v>953</v>
          </cell>
          <cell r="W48">
            <v>6272</v>
          </cell>
          <cell r="Y48">
            <v>953</v>
          </cell>
          <cell r="Z48">
            <v>344</v>
          </cell>
          <cell r="AA48">
            <v>5927</v>
          </cell>
          <cell r="AB48">
            <v>0</v>
          </cell>
        </row>
        <row r="49">
          <cell r="E49" t="str">
            <v>HW_laag_0,4-HR</v>
          </cell>
          <cell r="F49" t="str">
            <v>excellent gebied</v>
          </cell>
          <cell r="G49" t="str">
            <v>laag</v>
          </cell>
          <cell r="H49">
            <v>227</v>
          </cell>
          <cell r="I49">
            <v>0</v>
          </cell>
          <cell r="J49">
            <v>70</v>
          </cell>
          <cell r="K49">
            <v>0</v>
          </cell>
          <cell r="L49">
            <v>342</v>
          </cell>
          <cell r="M49">
            <v>63</v>
          </cell>
          <cell r="N49">
            <v>0</v>
          </cell>
          <cell r="O49">
            <v>0</v>
          </cell>
          <cell r="P49">
            <v>259</v>
          </cell>
          <cell r="Q49">
            <v>0</v>
          </cell>
          <cell r="R49">
            <v>122</v>
          </cell>
          <cell r="S49">
            <v>1089</v>
          </cell>
          <cell r="T49">
            <v>1812</v>
          </cell>
          <cell r="U49">
            <v>279</v>
          </cell>
          <cell r="V49">
            <v>360</v>
          </cell>
          <cell r="W49">
            <v>1533</v>
          </cell>
          <cell r="Y49">
            <v>360</v>
          </cell>
          <cell r="Z49">
            <v>342</v>
          </cell>
          <cell r="AA49">
            <v>1470</v>
          </cell>
          <cell r="AB49">
            <v>279</v>
          </cell>
        </row>
        <row r="50">
          <cell r="E50" t="str">
            <v>HW_gemiddeld_0,4-HR</v>
          </cell>
          <cell r="F50" t="str">
            <v>gas, epc 0,4</v>
          </cell>
          <cell r="G50" t="str">
            <v>gemiddeld</v>
          </cell>
          <cell r="H50">
            <v>335</v>
          </cell>
          <cell r="I50">
            <v>0</v>
          </cell>
          <cell r="J50">
            <v>90</v>
          </cell>
          <cell r="K50">
            <v>0</v>
          </cell>
          <cell r="L50">
            <v>342</v>
          </cell>
          <cell r="M50">
            <v>63</v>
          </cell>
          <cell r="N50">
            <v>0</v>
          </cell>
          <cell r="O50">
            <v>364</v>
          </cell>
          <cell r="P50">
            <v>187</v>
          </cell>
          <cell r="Q50">
            <v>247</v>
          </cell>
          <cell r="R50">
            <v>273</v>
          </cell>
          <cell r="S50">
            <v>1809</v>
          </cell>
          <cell r="T50">
            <v>3222</v>
          </cell>
          <cell r="U50">
            <v>278</v>
          </cell>
          <cell r="V50">
            <v>487</v>
          </cell>
          <cell r="W50">
            <v>2944</v>
          </cell>
          <cell r="Y50">
            <v>488</v>
          </cell>
          <cell r="Z50">
            <v>342</v>
          </cell>
          <cell r="AA50">
            <v>2880</v>
          </cell>
          <cell r="AB50">
            <v>278</v>
          </cell>
        </row>
        <row r="51">
          <cell r="E51" t="str">
            <v>HW_hoog_0,4-HR</v>
          </cell>
          <cell r="F51" t="str">
            <v>(0,4-HR-s1)</v>
          </cell>
          <cell r="G51" t="str">
            <v>hoog</v>
          </cell>
          <cell r="H51">
            <v>374</v>
          </cell>
          <cell r="I51">
            <v>0</v>
          </cell>
          <cell r="J51">
            <v>186</v>
          </cell>
          <cell r="K51">
            <v>0</v>
          </cell>
          <cell r="L51">
            <v>342</v>
          </cell>
          <cell r="M51">
            <v>63</v>
          </cell>
          <cell r="N51">
            <v>0</v>
          </cell>
          <cell r="O51">
            <v>910</v>
          </cell>
          <cell r="P51">
            <v>433</v>
          </cell>
          <cell r="Q51">
            <v>370</v>
          </cell>
          <cell r="R51">
            <v>486</v>
          </cell>
          <cell r="S51">
            <v>3728</v>
          </cell>
          <cell r="T51">
            <v>6269</v>
          </cell>
          <cell r="U51">
            <v>278</v>
          </cell>
          <cell r="V51">
            <v>624</v>
          </cell>
          <cell r="W51">
            <v>5991</v>
          </cell>
          <cell r="Y51">
            <v>623</v>
          </cell>
          <cell r="Z51">
            <v>342</v>
          </cell>
          <cell r="AA51">
            <v>5927</v>
          </cell>
          <cell r="AB51">
            <v>278</v>
          </cell>
        </row>
        <row r="52">
          <cell r="E52" t="str">
            <v>HW_laag_0,4-WP</v>
          </cell>
          <cell r="F52" t="str">
            <v>eis 2015 gasloos</v>
          </cell>
          <cell r="G52" t="str">
            <v>laag</v>
          </cell>
          <cell r="H52">
            <v>0</v>
          </cell>
          <cell r="I52">
            <v>490</v>
          </cell>
          <cell r="J52">
            <v>0</v>
          </cell>
          <cell r="K52">
            <v>424</v>
          </cell>
          <cell r="L52">
            <v>625</v>
          </cell>
          <cell r="M52">
            <v>0</v>
          </cell>
          <cell r="N52">
            <v>450</v>
          </cell>
          <cell r="O52">
            <v>0</v>
          </cell>
          <cell r="P52">
            <v>259</v>
          </cell>
          <cell r="Q52">
            <v>0</v>
          </cell>
          <cell r="R52">
            <v>122</v>
          </cell>
          <cell r="S52">
            <v>1089</v>
          </cell>
          <cell r="T52">
            <v>3459</v>
          </cell>
          <cell r="U52" t="str">
            <v>nvt</v>
          </cell>
          <cell r="V52">
            <v>0</v>
          </cell>
          <cell r="W52">
            <v>3459</v>
          </cell>
          <cell r="Y52">
            <v>0</v>
          </cell>
          <cell r="Z52">
            <v>1539</v>
          </cell>
          <cell r="AA52">
            <v>1920</v>
          </cell>
          <cell r="AB52">
            <v>0</v>
          </cell>
        </row>
        <row r="53">
          <cell r="E53" t="str">
            <v>HW_gemiddeld_0,4-WP</v>
          </cell>
          <cell r="F53" t="str">
            <v>wp, epc 0,4</v>
          </cell>
          <cell r="G53" t="str">
            <v>gemiddeld</v>
          </cell>
          <cell r="H53">
            <v>0</v>
          </cell>
          <cell r="I53">
            <v>723</v>
          </cell>
          <cell r="J53">
            <v>0</v>
          </cell>
          <cell r="K53">
            <v>652</v>
          </cell>
          <cell r="L53">
            <v>625</v>
          </cell>
          <cell r="M53">
            <v>0</v>
          </cell>
          <cell r="N53">
            <v>450</v>
          </cell>
          <cell r="O53">
            <v>364</v>
          </cell>
          <cell r="P53">
            <v>187</v>
          </cell>
          <cell r="Q53">
            <v>247</v>
          </cell>
          <cell r="R53">
            <v>273</v>
          </cell>
          <cell r="S53">
            <v>1809</v>
          </cell>
          <cell r="T53">
            <v>5330</v>
          </cell>
          <cell r="U53" t="str">
            <v>nvt</v>
          </cell>
          <cell r="V53">
            <v>0</v>
          </cell>
          <cell r="W53">
            <v>5330</v>
          </cell>
          <cell r="Y53">
            <v>0</v>
          </cell>
          <cell r="Z53">
            <v>2000</v>
          </cell>
          <cell r="AA53">
            <v>3330</v>
          </cell>
          <cell r="AB53">
            <v>0</v>
          </cell>
        </row>
        <row r="54">
          <cell r="E54" t="str">
            <v>HW_hoog_0,4-WP</v>
          </cell>
          <cell r="F54" t="str">
            <v>(0,4-wp-s1)</v>
          </cell>
          <cell r="G54" t="str">
            <v>hoog</v>
          </cell>
          <cell r="H54">
            <v>0</v>
          </cell>
          <cell r="I54">
            <v>809</v>
          </cell>
          <cell r="J54">
            <v>0</v>
          </cell>
          <cell r="K54">
            <v>1784</v>
          </cell>
          <cell r="L54">
            <v>625</v>
          </cell>
          <cell r="M54">
            <v>0</v>
          </cell>
          <cell r="N54">
            <v>450</v>
          </cell>
          <cell r="O54">
            <v>910</v>
          </cell>
          <cell r="P54">
            <v>433</v>
          </cell>
          <cell r="Q54">
            <v>370</v>
          </cell>
          <cell r="R54">
            <v>486</v>
          </cell>
          <cell r="S54">
            <v>3728</v>
          </cell>
          <cell r="T54">
            <v>9596</v>
          </cell>
          <cell r="U54" t="str">
            <v>nvt</v>
          </cell>
          <cell r="V54">
            <v>0</v>
          </cell>
          <cell r="W54">
            <v>9596</v>
          </cell>
          <cell r="Y54">
            <v>0</v>
          </cell>
          <cell r="Z54">
            <v>3218</v>
          </cell>
          <cell r="AA54">
            <v>6377</v>
          </cell>
          <cell r="AB54">
            <v>0</v>
          </cell>
        </row>
        <row r="55">
          <cell r="E55" t="str">
            <v>HW_laag_0,0-WP</v>
          </cell>
          <cell r="F55" t="str">
            <v>energieneutraal g.g.</v>
          </cell>
          <cell r="G55" t="str">
            <v>laag</v>
          </cell>
          <cell r="H55">
            <v>0</v>
          </cell>
          <cell r="I55">
            <v>490</v>
          </cell>
          <cell r="J55">
            <v>0</v>
          </cell>
          <cell r="K55">
            <v>356</v>
          </cell>
          <cell r="L55">
            <v>625</v>
          </cell>
          <cell r="M55">
            <v>0</v>
          </cell>
          <cell r="N55">
            <v>450</v>
          </cell>
          <cell r="O55">
            <v>0</v>
          </cell>
          <cell r="P55">
            <v>259</v>
          </cell>
          <cell r="Q55">
            <v>0</v>
          </cell>
          <cell r="R55">
            <v>122</v>
          </cell>
          <cell r="S55">
            <v>1088</v>
          </cell>
          <cell r="T55">
            <v>3390</v>
          </cell>
          <cell r="U55">
            <v>2148</v>
          </cell>
          <cell r="V55">
            <v>0</v>
          </cell>
          <cell r="W55">
            <v>1242</v>
          </cell>
          <cell r="Y55">
            <v>0</v>
          </cell>
          <cell r="Z55">
            <v>1471</v>
          </cell>
          <cell r="AA55">
            <v>1919</v>
          </cell>
          <cell r="AB55">
            <v>2148</v>
          </cell>
        </row>
        <row r="56">
          <cell r="E56" t="str">
            <v>HW_gemiddeld_0,0-WP</v>
          </cell>
          <cell r="F56" t="str">
            <v>wp, epc 0,0</v>
          </cell>
          <cell r="G56" t="str">
            <v>gemiddeld</v>
          </cell>
          <cell r="H56">
            <v>0</v>
          </cell>
          <cell r="I56">
            <v>723</v>
          </cell>
          <cell r="J56">
            <v>0</v>
          </cell>
          <cell r="K56">
            <v>455</v>
          </cell>
          <cell r="L56">
            <v>625</v>
          </cell>
          <cell r="M56">
            <v>0</v>
          </cell>
          <cell r="N56">
            <v>450</v>
          </cell>
          <cell r="O56">
            <v>364</v>
          </cell>
          <cell r="P56">
            <v>187</v>
          </cell>
          <cell r="Q56">
            <v>247</v>
          </cell>
          <cell r="R56">
            <v>273</v>
          </cell>
          <cell r="S56">
            <v>1810</v>
          </cell>
          <cell r="T56">
            <v>5134</v>
          </cell>
          <cell r="U56">
            <v>2149</v>
          </cell>
          <cell r="V56">
            <v>0</v>
          </cell>
          <cell r="W56">
            <v>2985</v>
          </cell>
          <cell r="Y56">
            <v>0</v>
          </cell>
          <cell r="Z56">
            <v>1803</v>
          </cell>
          <cell r="AA56">
            <v>3331</v>
          </cell>
          <cell r="AB56">
            <v>2149</v>
          </cell>
        </row>
        <row r="57">
          <cell r="E57" t="str">
            <v>HW_hoog_0,0-WP</v>
          </cell>
          <cell r="F57" t="str">
            <v>(0,0-wp-s1)</v>
          </cell>
          <cell r="G57" t="str">
            <v>hoog</v>
          </cell>
          <cell r="H57">
            <v>0</v>
          </cell>
          <cell r="I57">
            <v>809</v>
          </cell>
          <cell r="J57">
            <v>0</v>
          </cell>
          <cell r="K57">
            <v>946</v>
          </cell>
          <cell r="L57">
            <v>625</v>
          </cell>
          <cell r="M57">
            <v>0</v>
          </cell>
          <cell r="N57">
            <v>450</v>
          </cell>
          <cell r="O57">
            <v>910</v>
          </cell>
          <cell r="P57">
            <v>433</v>
          </cell>
          <cell r="Q57">
            <v>370</v>
          </cell>
          <cell r="R57">
            <v>486</v>
          </cell>
          <cell r="S57">
            <v>3728</v>
          </cell>
          <cell r="T57">
            <v>8757</v>
          </cell>
          <cell r="U57">
            <v>2148</v>
          </cell>
          <cell r="V57">
            <v>0</v>
          </cell>
          <cell r="W57">
            <v>6609</v>
          </cell>
          <cell r="Y57">
            <v>0</v>
          </cell>
          <cell r="Z57">
            <v>2380</v>
          </cell>
          <cell r="AA57">
            <v>6377</v>
          </cell>
          <cell r="AB57">
            <v>2148</v>
          </cell>
        </row>
        <row r="58">
          <cell r="E58" t="str">
            <v>HW_laag_</v>
          </cell>
          <cell r="F58" t="str">
            <v xml:space="preserve">energieneutraal </v>
          </cell>
          <cell r="G58" t="str">
            <v>laag</v>
          </cell>
          <cell r="H58">
            <v>0</v>
          </cell>
          <cell r="I58">
            <v>490</v>
          </cell>
          <cell r="J58">
            <v>0</v>
          </cell>
          <cell r="K58">
            <v>356</v>
          </cell>
          <cell r="L58">
            <v>625</v>
          </cell>
          <cell r="M58">
            <v>0</v>
          </cell>
          <cell r="N58">
            <v>450</v>
          </cell>
          <cell r="O58">
            <v>0</v>
          </cell>
          <cell r="P58">
            <v>259</v>
          </cell>
          <cell r="Q58">
            <v>0</v>
          </cell>
          <cell r="R58">
            <v>122</v>
          </cell>
          <cell r="S58">
            <v>1088</v>
          </cell>
          <cell r="T58">
            <v>3390</v>
          </cell>
          <cell r="U58">
            <v>3390</v>
          </cell>
          <cell r="V58">
            <v>0</v>
          </cell>
          <cell r="W58">
            <v>0</v>
          </cell>
          <cell r="Y58">
            <v>0</v>
          </cell>
          <cell r="Z58">
            <v>1471</v>
          </cell>
          <cell r="AA58">
            <v>1919</v>
          </cell>
          <cell r="AB58">
            <v>3390</v>
          </cell>
        </row>
        <row r="59">
          <cell r="E59" t="str">
            <v>HW_gemiddeld_0</v>
          </cell>
          <cell r="F59" t="str">
            <v>wp, XXL</v>
          </cell>
          <cell r="G59" t="str">
            <v>gemiddeld</v>
          </cell>
          <cell r="H59">
            <v>0</v>
          </cell>
          <cell r="I59">
            <v>723</v>
          </cell>
          <cell r="J59">
            <v>0</v>
          </cell>
          <cell r="K59">
            <v>455</v>
          </cell>
          <cell r="L59">
            <v>625</v>
          </cell>
          <cell r="M59">
            <v>0</v>
          </cell>
          <cell r="N59">
            <v>450</v>
          </cell>
          <cell r="O59">
            <v>364</v>
          </cell>
          <cell r="P59">
            <v>187</v>
          </cell>
          <cell r="Q59">
            <v>247</v>
          </cell>
          <cell r="R59">
            <v>273</v>
          </cell>
          <cell r="S59">
            <v>1810</v>
          </cell>
          <cell r="T59">
            <v>5134</v>
          </cell>
          <cell r="U59">
            <v>5134</v>
          </cell>
          <cell r="V59">
            <v>0</v>
          </cell>
          <cell r="W59">
            <v>0</v>
          </cell>
          <cell r="Y59">
            <v>0</v>
          </cell>
          <cell r="Z59">
            <v>1803</v>
          </cell>
          <cell r="AA59">
            <v>3331</v>
          </cell>
          <cell r="AB59">
            <v>5134</v>
          </cell>
        </row>
        <row r="60">
          <cell r="E60" t="str">
            <v>HW_hoog_0</v>
          </cell>
          <cell r="F60" t="str">
            <v>(0,0-wp-XXL)</v>
          </cell>
          <cell r="G60" t="str">
            <v>hoog</v>
          </cell>
          <cell r="H60">
            <v>0</v>
          </cell>
          <cell r="I60">
            <v>809</v>
          </cell>
          <cell r="J60">
            <v>0</v>
          </cell>
          <cell r="K60">
            <v>946</v>
          </cell>
          <cell r="L60">
            <v>625</v>
          </cell>
          <cell r="M60">
            <v>0</v>
          </cell>
          <cell r="N60">
            <v>450</v>
          </cell>
          <cell r="O60">
            <v>910</v>
          </cell>
          <cell r="P60">
            <v>433</v>
          </cell>
          <cell r="Q60">
            <v>370</v>
          </cell>
          <cell r="R60">
            <v>486</v>
          </cell>
          <cell r="S60">
            <v>3728</v>
          </cell>
          <cell r="T60">
            <v>8757</v>
          </cell>
          <cell r="U60">
            <v>8757</v>
          </cell>
          <cell r="V60">
            <v>0</v>
          </cell>
          <cell r="W60">
            <v>0</v>
          </cell>
          <cell r="Y60">
            <v>0</v>
          </cell>
          <cell r="Z60">
            <v>2380</v>
          </cell>
          <cell r="AA60">
            <v>6377</v>
          </cell>
          <cell r="AB60">
            <v>8757</v>
          </cell>
        </row>
        <row r="62">
          <cell r="E62" t="str">
            <v>VS__</v>
          </cell>
          <cell r="J62" t="str">
            <v>Gebouwgebonden</v>
          </cell>
          <cell r="P62" t="str">
            <v>Huishoudelijk</v>
          </cell>
          <cell r="T62" t="str">
            <v>sub totaal</v>
          </cell>
          <cell r="V62" t="str">
            <v>Totaal</v>
          </cell>
        </row>
        <row r="63">
          <cell r="E63" t="str">
            <v>VS__</v>
          </cell>
          <cell r="F63" t="str">
            <v>vrijstaande woning</v>
          </cell>
          <cell r="G63" t="str">
            <v>profiel</v>
          </cell>
          <cell r="H63" t="str">
            <v>ruimteverwarming</v>
          </cell>
          <cell r="J63" t="str">
            <v>warm tapwater</v>
          </cell>
          <cell r="L63" t="str">
            <v>Gebouw installatie</v>
          </cell>
          <cell r="M63" t="str">
            <v>koken</v>
          </cell>
          <cell r="O63" t="str">
            <v>wasdroger</v>
          </cell>
          <cell r="P63" t="str">
            <v>wasmachine</v>
          </cell>
          <cell r="Q63" t="str">
            <v>vaatwasser</v>
          </cell>
          <cell r="R63" t="str">
            <v>verlichting</v>
          </cell>
          <cell r="S63" t="str">
            <v>overig</v>
          </cell>
          <cell r="T63" t="str">
            <v>totaal kWh verbruik</v>
          </cell>
          <cell r="U63" t="str">
            <v>totaal kWh opbrengst</v>
          </cell>
          <cell r="V63" t="str">
            <v>m3 gas verbruik</v>
          </cell>
          <cell r="W63" t="str">
            <v xml:space="preserve"> elektra verbruik (kWh)</v>
          </cell>
        </row>
        <row r="64">
          <cell r="E64" t="str">
            <v>VS__</v>
          </cell>
          <cell r="H64" t="str">
            <v>m3 gas</v>
          </cell>
          <cell r="I64" t="str">
            <v>kWh elektr.</v>
          </cell>
          <cell r="J64" t="str">
            <v>m3 gas</v>
          </cell>
          <cell r="K64" t="str">
            <v>kWh elektr.</v>
          </cell>
          <cell r="L64" t="str">
            <v>kWh elektr.</v>
          </cell>
          <cell r="M64" t="str">
            <v>m3 gas</v>
          </cell>
          <cell r="N64" t="str">
            <v>kWh elektr.</v>
          </cell>
          <cell r="O64" t="str">
            <v>kWh elektr.</v>
          </cell>
          <cell r="P64" t="str">
            <v>kWh elektr.</v>
          </cell>
          <cell r="Q64" t="str">
            <v>kWh elektr.</v>
          </cell>
          <cell r="R64" t="str">
            <v>kWh elektr.</v>
          </cell>
          <cell r="S64" t="str">
            <v>kWh elektr.</v>
          </cell>
          <cell r="U64" t="str">
            <v xml:space="preserve">PV </v>
          </cell>
          <cell r="Y64" t="str">
            <v>GG</v>
          </cell>
          <cell r="AA64" t="str">
            <v>HH</v>
          </cell>
          <cell r="AB64" t="str">
            <v>Duurzame opwekking</v>
          </cell>
        </row>
        <row r="65">
          <cell r="E65" t="str">
            <v>VS_laag_0,6-HR</v>
          </cell>
          <cell r="F65" t="str">
            <v>referentie</v>
          </cell>
          <cell r="G65" t="str">
            <v>laag</v>
          </cell>
          <cell r="H65">
            <v>400</v>
          </cell>
          <cell r="I65">
            <v>0</v>
          </cell>
          <cell r="J65">
            <v>117</v>
          </cell>
          <cell r="K65">
            <v>0</v>
          </cell>
          <cell r="L65">
            <v>468</v>
          </cell>
          <cell r="M65">
            <v>63</v>
          </cell>
          <cell r="N65">
            <v>0</v>
          </cell>
          <cell r="O65">
            <v>0</v>
          </cell>
          <cell r="P65">
            <v>259</v>
          </cell>
          <cell r="Q65">
            <v>0</v>
          </cell>
          <cell r="R65">
            <v>166</v>
          </cell>
          <cell r="S65">
            <v>1089</v>
          </cell>
          <cell r="T65">
            <v>1982</v>
          </cell>
          <cell r="U65" t="str">
            <v>nvt</v>
          </cell>
          <cell r="V65">
            <v>581</v>
          </cell>
          <cell r="W65">
            <v>1982</v>
          </cell>
          <cell r="Y65">
            <v>580</v>
          </cell>
          <cell r="Z65">
            <v>468</v>
          </cell>
          <cell r="AA65">
            <v>1514</v>
          </cell>
          <cell r="AB65">
            <v>0</v>
          </cell>
        </row>
        <row r="66">
          <cell r="E66" t="str">
            <v>VS_gemiddeld_0,6-HR</v>
          </cell>
          <cell r="F66" t="str">
            <v>gas, epc 0,6</v>
          </cell>
          <cell r="G66" t="str">
            <v>gemiddeld</v>
          </cell>
          <cell r="H66">
            <v>572</v>
          </cell>
          <cell r="I66">
            <v>0</v>
          </cell>
          <cell r="J66">
            <v>242</v>
          </cell>
          <cell r="K66">
            <v>0</v>
          </cell>
          <cell r="L66">
            <v>468</v>
          </cell>
          <cell r="M66">
            <v>63</v>
          </cell>
          <cell r="N66">
            <v>0</v>
          </cell>
          <cell r="O66">
            <v>364</v>
          </cell>
          <cell r="P66">
            <v>187</v>
          </cell>
          <cell r="Q66">
            <v>247</v>
          </cell>
          <cell r="R66">
            <v>497</v>
          </cell>
          <cell r="S66">
            <v>1809</v>
          </cell>
          <cell r="T66">
            <v>3572</v>
          </cell>
          <cell r="U66" t="str">
            <v>nvt</v>
          </cell>
          <cell r="V66">
            <v>877</v>
          </cell>
          <cell r="W66">
            <v>3572</v>
          </cell>
          <cell r="Y66">
            <v>877</v>
          </cell>
          <cell r="Z66">
            <v>468</v>
          </cell>
          <cell r="AA66">
            <v>3104</v>
          </cell>
          <cell r="AB66">
            <v>0</v>
          </cell>
        </row>
        <row r="67">
          <cell r="E67" t="str">
            <v>VS_hoog_0,6-HR</v>
          </cell>
          <cell r="F67" t="str">
            <v>(0,6-HR-s1)</v>
          </cell>
          <cell r="G67" t="str">
            <v>hoog</v>
          </cell>
          <cell r="H67">
            <v>636</v>
          </cell>
          <cell r="I67">
            <v>0</v>
          </cell>
          <cell r="J67">
            <v>534</v>
          </cell>
          <cell r="K67">
            <v>0</v>
          </cell>
          <cell r="L67">
            <v>468</v>
          </cell>
          <cell r="M67">
            <v>63</v>
          </cell>
          <cell r="N67">
            <v>0</v>
          </cell>
          <cell r="O67">
            <v>910</v>
          </cell>
          <cell r="P67">
            <v>433</v>
          </cell>
          <cell r="Q67">
            <v>370</v>
          </cell>
          <cell r="R67">
            <v>829</v>
          </cell>
          <cell r="S67">
            <v>3728</v>
          </cell>
          <cell r="T67">
            <v>6738</v>
          </cell>
          <cell r="U67" t="str">
            <v>nvt</v>
          </cell>
          <cell r="V67">
            <v>1233</v>
          </cell>
          <cell r="W67">
            <v>6738</v>
          </cell>
          <cell r="Y67">
            <v>1233</v>
          </cell>
          <cell r="Z67">
            <v>468</v>
          </cell>
          <cell r="AA67">
            <v>6270</v>
          </cell>
          <cell r="AB67">
            <v>0</v>
          </cell>
        </row>
        <row r="68">
          <cell r="E68" t="str">
            <v>VS_laag_0,4-HR</v>
          </cell>
          <cell r="F68" t="str">
            <v>excellent gebied</v>
          </cell>
          <cell r="G68" t="str">
            <v>laag</v>
          </cell>
          <cell r="H68">
            <v>400</v>
          </cell>
          <cell r="I68">
            <v>0</v>
          </cell>
          <cell r="J68">
            <v>64</v>
          </cell>
          <cell r="K68">
            <v>0</v>
          </cell>
          <cell r="L68">
            <v>468</v>
          </cell>
          <cell r="M68">
            <v>63</v>
          </cell>
          <cell r="N68">
            <v>0</v>
          </cell>
          <cell r="O68">
            <v>0</v>
          </cell>
          <cell r="P68">
            <v>259</v>
          </cell>
          <cell r="Q68">
            <v>0</v>
          </cell>
          <cell r="R68">
            <v>166</v>
          </cell>
          <cell r="S68">
            <v>1089</v>
          </cell>
          <cell r="T68">
            <v>1982</v>
          </cell>
          <cell r="U68">
            <v>836</v>
          </cell>
          <cell r="V68">
            <v>527</v>
          </cell>
          <cell r="W68">
            <v>1146</v>
          </cell>
          <cell r="Y68">
            <v>527</v>
          </cell>
          <cell r="Z68">
            <v>468</v>
          </cell>
          <cell r="AA68">
            <v>1514</v>
          </cell>
          <cell r="AB68">
            <v>836</v>
          </cell>
        </row>
        <row r="69">
          <cell r="E69" t="str">
            <v>VS_gemiddeld_0,4-HR</v>
          </cell>
          <cell r="F69" t="str">
            <v>gas, epc 0,4</v>
          </cell>
          <cell r="G69" t="str">
            <v>gemiddeld</v>
          </cell>
          <cell r="H69">
            <v>572</v>
          </cell>
          <cell r="I69">
            <v>0</v>
          </cell>
          <cell r="J69">
            <v>113</v>
          </cell>
          <cell r="K69">
            <v>0</v>
          </cell>
          <cell r="L69">
            <v>468</v>
          </cell>
          <cell r="M69">
            <v>63</v>
          </cell>
          <cell r="N69">
            <v>0</v>
          </cell>
          <cell r="O69">
            <v>364</v>
          </cell>
          <cell r="P69">
            <v>187</v>
          </cell>
          <cell r="Q69">
            <v>247</v>
          </cell>
          <cell r="R69">
            <v>497</v>
          </cell>
          <cell r="S69">
            <v>1810</v>
          </cell>
          <cell r="T69">
            <v>3573</v>
          </cell>
          <cell r="U69">
            <v>837</v>
          </cell>
          <cell r="V69">
            <v>749</v>
          </cell>
          <cell r="W69">
            <v>2736</v>
          </cell>
          <cell r="Y69">
            <v>748</v>
          </cell>
          <cell r="Z69">
            <v>468</v>
          </cell>
          <cell r="AA69">
            <v>3105</v>
          </cell>
          <cell r="AB69">
            <v>837</v>
          </cell>
        </row>
        <row r="70">
          <cell r="E70" t="str">
            <v>VS_hoog_0,4-HR</v>
          </cell>
          <cell r="F70" t="str">
            <v>(0,4-HR-s1)</v>
          </cell>
          <cell r="G70" t="str">
            <v>hoog</v>
          </cell>
          <cell r="H70">
            <v>636</v>
          </cell>
          <cell r="I70">
            <v>0</v>
          </cell>
          <cell r="J70">
            <v>257</v>
          </cell>
          <cell r="K70">
            <v>0</v>
          </cell>
          <cell r="L70">
            <v>468</v>
          </cell>
          <cell r="M70">
            <v>63</v>
          </cell>
          <cell r="N70">
            <v>0</v>
          </cell>
          <cell r="O70">
            <v>910</v>
          </cell>
          <cell r="P70">
            <v>433</v>
          </cell>
          <cell r="Q70">
            <v>370</v>
          </cell>
          <cell r="R70">
            <v>829</v>
          </cell>
          <cell r="S70">
            <v>3728</v>
          </cell>
          <cell r="T70">
            <v>6738</v>
          </cell>
          <cell r="U70">
            <v>836</v>
          </cell>
          <cell r="V70">
            <v>956</v>
          </cell>
          <cell r="W70">
            <v>5902</v>
          </cell>
          <cell r="Y70">
            <v>956</v>
          </cell>
          <cell r="Z70">
            <v>468</v>
          </cell>
          <cell r="AA70">
            <v>6270</v>
          </cell>
          <cell r="AB70">
            <v>836</v>
          </cell>
        </row>
        <row r="71">
          <cell r="E71" t="str">
            <v>VS_laag_0,4-WP</v>
          </cell>
          <cell r="F71" t="str">
            <v>eis 2015 gasloos</v>
          </cell>
          <cell r="G71" t="str">
            <v>laag</v>
          </cell>
          <cell r="H71">
            <v>0</v>
          </cell>
          <cell r="I71">
            <v>861</v>
          </cell>
          <cell r="J71">
            <v>0</v>
          </cell>
          <cell r="K71">
            <v>324</v>
          </cell>
          <cell r="L71">
            <v>902</v>
          </cell>
          <cell r="M71">
            <v>0</v>
          </cell>
          <cell r="N71">
            <v>450</v>
          </cell>
          <cell r="O71">
            <v>0</v>
          </cell>
          <cell r="P71">
            <v>259</v>
          </cell>
          <cell r="Q71">
            <v>0</v>
          </cell>
          <cell r="R71">
            <v>166</v>
          </cell>
          <cell r="S71">
            <v>1089</v>
          </cell>
          <cell r="T71">
            <v>4051</v>
          </cell>
          <cell r="U71" t="str">
            <v>nvt</v>
          </cell>
          <cell r="V71">
            <v>0</v>
          </cell>
          <cell r="W71">
            <v>4051</v>
          </cell>
          <cell r="Y71">
            <v>0</v>
          </cell>
          <cell r="Z71">
            <v>2087</v>
          </cell>
          <cell r="AA71">
            <v>1964</v>
          </cell>
          <cell r="AB71">
            <v>0</v>
          </cell>
        </row>
        <row r="72">
          <cell r="E72" t="str">
            <v>VS_gemiddeld_0,4-WP</v>
          </cell>
          <cell r="F72" t="str">
            <v>wp, epc 0,4</v>
          </cell>
          <cell r="G72" t="str">
            <v>gemiddeld</v>
          </cell>
          <cell r="H72">
            <v>0</v>
          </cell>
          <cell r="I72">
            <v>1233</v>
          </cell>
          <cell r="J72">
            <v>0</v>
          </cell>
          <cell r="K72">
            <v>797</v>
          </cell>
          <cell r="L72">
            <v>902</v>
          </cell>
          <cell r="M72">
            <v>0</v>
          </cell>
          <cell r="N72">
            <v>450</v>
          </cell>
          <cell r="O72">
            <v>364</v>
          </cell>
          <cell r="P72">
            <v>187</v>
          </cell>
          <cell r="Q72">
            <v>247</v>
          </cell>
          <cell r="R72">
            <v>497</v>
          </cell>
          <cell r="S72">
            <v>1809</v>
          </cell>
          <cell r="T72">
            <v>6486</v>
          </cell>
          <cell r="U72" t="str">
            <v>nvt</v>
          </cell>
          <cell r="V72">
            <v>0</v>
          </cell>
          <cell r="W72">
            <v>6486</v>
          </cell>
          <cell r="Y72">
            <v>0</v>
          </cell>
          <cell r="Z72">
            <v>2932</v>
          </cell>
          <cell r="AA72">
            <v>3554</v>
          </cell>
          <cell r="AB72">
            <v>0</v>
          </cell>
        </row>
        <row r="73">
          <cell r="E73" t="str">
            <v>VS_hoog_0,4-WP</v>
          </cell>
          <cell r="F73" t="str">
            <v>(0,4-wp-s1)</v>
          </cell>
          <cell r="G73" t="str">
            <v>hoog</v>
          </cell>
          <cell r="H73">
            <v>0</v>
          </cell>
          <cell r="I73">
            <v>1370</v>
          </cell>
          <cell r="J73">
            <v>0</v>
          </cell>
          <cell r="K73">
            <v>2103</v>
          </cell>
          <cell r="L73">
            <v>902</v>
          </cell>
          <cell r="M73">
            <v>0</v>
          </cell>
          <cell r="N73">
            <v>450</v>
          </cell>
          <cell r="O73">
            <v>910</v>
          </cell>
          <cell r="P73">
            <v>433</v>
          </cell>
          <cell r="Q73">
            <v>370</v>
          </cell>
          <cell r="R73">
            <v>829</v>
          </cell>
          <cell r="S73">
            <v>3728</v>
          </cell>
          <cell r="T73">
            <v>11095</v>
          </cell>
          <cell r="U73" t="str">
            <v>nvt</v>
          </cell>
          <cell r="V73">
            <v>0</v>
          </cell>
          <cell r="W73">
            <v>11095</v>
          </cell>
          <cell r="Y73">
            <v>0</v>
          </cell>
          <cell r="Z73">
            <v>4375</v>
          </cell>
          <cell r="AA73">
            <v>6720</v>
          </cell>
          <cell r="AB73">
            <v>0</v>
          </cell>
        </row>
        <row r="74">
          <cell r="E74" t="str">
            <v>VS_laag_0,0-WP</v>
          </cell>
          <cell r="F74" t="str">
            <v>energieneutraal g.g.</v>
          </cell>
          <cell r="G74" t="str">
            <v>laag</v>
          </cell>
          <cell r="H74">
            <v>0</v>
          </cell>
          <cell r="I74">
            <v>861</v>
          </cell>
          <cell r="J74">
            <v>0</v>
          </cell>
          <cell r="K74">
            <v>324</v>
          </cell>
          <cell r="L74">
            <v>902</v>
          </cell>
          <cell r="M74">
            <v>0</v>
          </cell>
          <cell r="N74">
            <v>450</v>
          </cell>
          <cell r="O74">
            <v>0</v>
          </cell>
          <cell r="P74">
            <v>259</v>
          </cell>
          <cell r="Q74">
            <v>0</v>
          </cell>
          <cell r="R74">
            <v>166</v>
          </cell>
          <cell r="S74">
            <v>1088</v>
          </cell>
          <cell r="T74">
            <v>4050</v>
          </cell>
          <cell r="U74">
            <v>3065</v>
          </cell>
          <cell r="V74">
            <v>0</v>
          </cell>
          <cell r="W74">
            <v>985</v>
          </cell>
          <cell r="Y74">
            <v>0</v>
          </cell>
          <cell r="Z74">
            <v>2087</v>
          </cell>
          <cell r="AA74">
            <v>1963</v>
          </cell>
          <cell r="AB74">
            <v>3065</v>
          </cell>
        </row>
        <row r="75">
          <cell r="E75" t="str">
            <v>VS_gemiddeld_0,0-WP</v>
          </cell>
          <cell r="F75" t="str">
            <v>wp, epc 0,0</v>
          </cell>
          <cell r="G75" t="str">
            <v>gemiddeld</v>
          </cell>
          <cell r="H75">
            <v>0</v>
          </cell>
          <cell r="I75">
            <v>1233</v>
          </cell>
          <cell r="J75">
            <v>0</v>
          </cell>
          <cell r="K75">
            <v>575</v>
          </cell>
          <cell r="L75">
            <v>902</v>
          </cell>
          <cell r="M75">
            <v>0</v>
          </cell>
          <cell r="N75">
            <v>450</v>
          </cell>
          <cell r="O75">
            <v>364</v>
          </cell>
          <cell r="P75">
            <v>187</v>
          </cell>
          <cell r="Q75">
            <v>247</v>
          </cell>
          <cell r="R75">
            <v>497</v>
          </cell>
          <cell r="S75">
            <v>1810</v>
          </cell>
          <cell r="T75">
            <v>6265</v>
          </cell>
          <cell r="U75">
            <v>3066</v>
          </cell>
          <cell r="V75">
            <v>0</v>
          </cell>
          <cell r="W75">
            <v>3199</v>
          </cell>
          <cell r="Y75">
            <v>0</v>
          </cell>
          <cell r="Z75">
            <v>2710</v>
          </cell>
          <cell r="AA75">
            <v>3555</v>
          </cell>
          <cell r="AB75">
            <v>3066</v>
          </cell>
        </row>
        <row r="76">
          <cell r="E76" t="str">
            <v>VS_hoog_0,0-WP</v>
          </cell>
          <cell r="F76" t="str">
            <v>(0,0-wp-s1)</v>
          </cell>
          <cell r="G76" t="str">
            <v>hoog</v>
          </cell>
          <cell r="H76">
            <v>0</v>
          </cell>
          <cell r="I76">
            <v>1370</v>
          </cell>
          <cell r="J76">
            <v>0</v>
          </cell>
          <cell r="K76">
            <v>1305</v>
          </cell>
          <cell r="L76">
            <v>902</v>
          </cell>
          <cell r="M76">
            <v>0</v>
          </cell>
          <cell r="N76">
            <v>450</v>
          </cell>
          <cell r="O76">
            <v>910</v>
          </cell>
          <cell r="P76">
            <v>433</v>
          </cell>
          <cell r="Q76">
            <v>370</v>
          </cell>
          <cell r="R76">
            <v>829</v>
          </cell>
          <cell r="S76">
            <v>3729</v>
          </cell>
          <cell r="T76">
            <v>10298</v>
          </cell>
          <cell r="U76">
            <v>3066</v>
          </cell>
          <cell r="V76">
            <v>0</v>
          </cell>
          <cell r="W76">
            <v>7232</v>
          </cell>
          <cell r="Y76">
            <v>0</v>
          </cell>
          <cell r="Z76">
            <v>3577</v>
          </cell>
          <cell r="AA76">
            <v>6721</v>
          </cell>
          <cell r="AB76">
            <v>3066</v>
          </cell>
        </row>
        <row r="77">
          <cell r="E77" t="str">
            <v>VS_laag_</v>
          </cell>
          <cell r="F77" t="str">
            <v xml:space="preserve">energieneutraal </v>
          </cell>
          <cell r="G77" t="str">
            <v>laag</v>
          </cell>
          <cell r="H77">
            <v>0</v>
          </cell>
          <cell r="I77">
            <v>861</v>
          </cell>
          <cell r="J77">
            <v>0</v>
          </cell>
          <cell r="K77">
            <v>324</v>
          </cell>
          <cell r="L77">
            <v>902</v>
          </cell>
          <cell r="M77">
            <v>0</v>
          </cell>
          <cell r="N77">
            <v>450</v>
          </cell>
          <cell r="O77">
            <v>0</v>
          </cell>
          <cell r="P77">
            <v>259</v>
          </cell>
          <cell r="Q77">
            <v>0</v>
          </cell>
          <cell r="R77">
            <v>166</v>
          </cell>
          <cell r="S77">
            <v>1088</v>
          </cell>
          <cell r="T77">
            <v>4050</v>
          </cell>
          <cell r="U77">
            <v>4050</v>
          </cell>
          <cell r="V77">
            <v>0</v>
          </cell>
          <cell r="W77">
            <v>0</v>
          </cell>
          <cell r="Y77">
            <v>0</v>
          </cell>
          <cell r="Z77">
            <v>2087</v>
          </cell>
          <cell r="AA77">
            <v>1963</v>
          </cell>
          <cell r="AB77">
            <v>4050</v>
          </cell>
        </row>
        <row r="78">
          <cell r="E78" t="str">
            <v>VS_gemiddeld_0</v>
          </cell>
          <cell r="F78" t="str">
            <v>wp, XXL</v>
          </cell>
          <cell r="G78" t="str">
            <v>gemiddeld</v>
          </cell>
          <cell r="H78">
            <v>0</v>
          </cell>
          <cell r="I78">
            <v>1233</v>
          </cell>
          <cell r="J78">
            <v>0</v>
          </cell>
          <cell r="K78">
            <v>575</v>
          </cell>
          <cell r="L78">
            <v>902</v>
          </cell>
          <cell r="M78">
            <v>0</v>
          </cell>
          <cell r="N78">
            <v>450</v>
          </cell>
          <cell r="O78">
            <v>364</v>
          </cell>
          <cell r="P78">
            <v>187</v>
          </cell>
          <cell r="Q78">
            <v>247</v>
          </cell>
          <cell r="R78">
            <v>497</v>
          </cell>
          <cell r="S78">
            <v>1810</v>
          </cell>
          <cell r="T78">
            <v>6265</v>
          </cell>
          <cell r="U78">
            <v>6265</v>
          </cell>
          <cell r="V78">
            <v>0</v>
          </cell>
          <cell r="W78">
            <v>0</v>
          </cell>
          <cell r="Y78">
            <v>0</v>
          </cell>
          <cell r="Z78">
            <v>2710</v>
          </cell>
          <cell r="AA78">
            <v>3555</v>
          </cell>
          <cell r="AB78">
            <v>6265</v>
          </cell>
        </row>
        <row r="79">
          <cell r="E79" t="str">
            <v>VS_hoog_0</v>
          </cell>
          <cell r="F79" t="str">
            <v>(0,0-wp-XXL)</v>
          </cell>
          <cell r="G79" t="str">
            <v>hoog</v>
          </cell>
          <cell r="H79">
            <v>0</v>
          </cell>
          <cell r="I79">
            <v>1370</v>
          </cell>
          <cell r="J79">
            <v>0</v>
          </cell>
          <cell r="K79">
            <v>1305</v>
          </cell>
          <cell r="L79">
            <v>902</v>
          </cell>
          <cell r="M79">
            <v>0</v>
          </cell>
          <cell r="N79">
            <v>450</v>
          </cell>
          <cell r="O79">
            <v>910</v>
          </cell>
          <cell r="P79">
            <v>433</v>
          </cell>
          <cell r="Q79">
            <v>370</v>
          </cell>
          <cell r="R79">
            <v>829</v>
          </cell>
          <cell r="S79">
            <v>3729</v>
          </cell>
          <cell r="T79">
            <v>10298</v>
          </cell>
          <cell r="U79">
            <v>10298</v>
          </cell>
          <cell r="V79">
            <v>0</v>
          </cell>
          <cell r="W79">
            <v>0</v>
          </cell>
          <cell r="Y79">
            <v>0</v>
          </cell>
          <cell r="Z79">
            <v>3577</v>
          </cell>
          <cell r="AA79">
            <v>6721</v>
          </cell>
          <cell r="AB79">
            <v>10298</v>
          </cell>
        </row>
      </sheetData>
      <sheetData sheetId="7">
        <row r="23">
          <cell r="H23">
            <v>1125</v>
          </cell>
        </row>
      </sheetData>
      <sheetData sheetId="8">
        <row r="87">
          <cell r="L87">
            <v>3618.8531600000001</v>
          </cell>
        </row>
      </sheetData>
      <sheetData sheetId="9">
        <row r="11">
          <cell r="C11">
            <v>267.74039999999997</v>
          </cell>
        </row>
      </sheetData>
      <sheetData sheetId="10">
        <row r="2">
          <cell r="B2" t="str">
            <v>W</v>
          </cell>
        </row>
        <row r="3">
          <cell r="B3">
            <v>-90</v>
          </cell>
          <cell r="C3">
            <v>-85</v>
          </cell>
          <cell r="D3">
            <v>-80</v>
          </cell>
          <cell r="E3">
            <v>-75</v>
          </cell>
          <cell r="F3">
            <v>-70</v>
          </cell>
          <cell r="G3">
            <v>-65</v>
          </cell>
          <cell r="H3">
            <v>-60</v>
          </cell>
          <cell r="I3">
            <v>-55</v>
          </cell>
          <cell r="J3">
            <v>-50</v>
          </cell>
          <cell r="K3">
            <v>-45</v>
          </cell>
          <cell r="L3">
            <v>-40</v>
          </cell>
          <cell r="M3">
            <v>-35</v>
          </cell>
          <cell r="N3">
            <v>-30</v>
          </cell>
          <cell r="O3">
            <v>-25</v>
          </cell>
          <cell r="P3">
            <v>-20</v>
          </cell>
          <cell r="Q3">
            <v>-15</v>
          </cell>
          <cell r="R3">
            <v>-10</v>
          </cell>
          <cell r="S3">
            <v>-5</v>
          </cell>
          <cell r="T3">
            <v>0</v>
          </cell>
          <cell r="U3">
            <v>5</v>
          </cell>
          <cell r="V3">
            <v>10</v>
          </cell>
          <cell r="W3">
            <v>15</v>
          </cell>
          <cell r="X3">
            <v>20</v>
          </cell>
          <cell r="Y3">
            <v>25</v>
          </cell>
          <cell r="Z3">
            <v>30</v>
          </cell>
          <cell r="AA3">
            <v>35</v>
          </cell>
          <cell r="AB3">
            <v>40</v>
          </cell>
          <cell r="AC3">
            <v>45</v>
          </cell>
          <cell r="AD3">
            <v>50</v>
          </cell>
          <cell r="AE3">
            <v>55</v>
          </cell>
          <cell r="AF3">
            <v>60</v>
          </cell>
          <cell r="AG3">
            <v>65</v>
          </cell>
          <cell r="AH3">
            <v>70</v>
          </cell>
          <cell r="AI3">
            <v>75</v>
          </cell>
          <cell r="AJ3">
            <v>80</v>
          </cell>
          <cell r="AK3">
            <v>85</v>
          </cell>
          <cell r="AL3">
            <v>90</v>
          </cell>
        </row>
        <row r="4">
          <cell r="A4">
            <v>0</v>
          </cell>
          <cell r="B4">
            <v>0.87</v>
          </cell>
          <cell r="C4">
            <v>0.87</v>
          </cell>
          <cell r="D4">
            <v>0.87</v>
          </cell>
          <cell r="E4">
            <v>0.87</v>
          </cell>
          <cell r="F4">
            <v>0.87</v>
          </cell>
          <cell r="G4">
            <v>0.87</v>
          </cell>
          <cell r="H4">
            <v>0.87</v>
          </cell>
          <cell r="I4">
            <v>0.87</v>
          </cell>
          <cell r="J4">
            <v>0.87</v>
          </cell>
          <cell r="K4">
            <v>0.87</v>
          </cell>
          <cell r="L4">
            <v>0.87</v>
          </cell>
          <cell r="M4">
            <v>0.87</v>
          </cell>
          <cell r="N4">
            <v>0.87</v>
          </cell>
          <cell r="O4">
            <v>0.87</v>
          </cell>
          <cell r="P4">
            <v>0.87</v>
          </cell>
          <cell r="Q4">
            <v>0.87</v>
          </cell>
          <cell r="R4">
            <v>0.87</v>
          </cell>
          <cell r="S4">
            <v>0.87</v>
          </cell>
          <cell r="T4">
            <v>0.87</v>
          </cell>
          <cell r="U4">
            <v>0.87</v>
          </cell>
          <cell r="V4">
            <v>0.87</v>
          </cell>
          <cell r="W4">
            <v>0.87</v>
          </cell>
          <cell r="X4">
            <v>0.87</v>
          </cell>
          <cell r="Y4">
            <v>0.87</v>
          </cell>
          <cell r="Z4">
            <v>0.87</v>
          </cell>
          <cell r="AA4">
            <v>0.87</v>
          </cell>
          <cell r="AB4">
            <v>0.87</v>
          </cell>
          <cell r="AC4">
            <v>0.87</v>
          </cell>
          <cell r="AD4">
            <v>0.87</v>
          </cell>
          <cell r="AE4">
            <v>0.87</v>
          </cell>
          <cell r="AF4">
            <v>0.87</v>
          </cell>
          <cell r="AG4">
            <v>0.87</v>
          </cell>
          <cell r="AH4">
            <v>0.87</v>
          </cell>
          <cell r="AI4">
            <v>0.87</v>
          </cell>
          <cell r="AJ4">
            <v>0.87</v>
          </cell>
          <cell r="AK4">
            <v>0.87</v>
          </cell>
          <cell r="AL4">
            <v>0.87</v>
          </cell>
        </row>
        <row r="5">
          <cell r="A5">
            <v>5</v>
          </cell>
          <cell r="B5">
            <v>0.88</v>
          </cell>
          <cell r="C5">
            <v>0.88</v>
          </cell>
          <cell r="D5">
            <v>0.89</v>
          </cell>
          <cell r="E5">
            <v>0.89</v>
          </cell>
          <cell r="F5">
            <v>0.89</v>
          </cell>
          <cell r="G5">
            <v>0.9</v>
          </cell>
          <cell r="H5">
            <v>0.9</v>
          </cell>
          <cell r="I5">
            <v>0.9</v>
          </cell>
          <cell r="J5">
            <v>0.91</v>
          </cell>
          <cell r="K5">
            <v>0.91</v>
          </cell>
          <cell r="L5">
            <v>0.91</v>
          </cell>
          <cell r="M5">
            <v>0.91</v>
          </cell>
          <cell r="N5">
            <v>0.91</v>
          </cell>
          <cell r="O5">
            <v>0.91</v>
          </cell>
          <cell r="P5">
            <v>0.91</v>
          </cell>
          <cell r="Q5">
            <v>0.91</v>
          </cell>
          <cell r="R5">
            <v>0.91</v>
          </cell>
          <cell r="S5">
            <v>0.92</v>
          </cell>
          <cell r="T5">
            <v>0.92</v>
          </cell>
          <cell r="U5">
            <v>0.92</v>
          </cell>
          <cell r="V5">
            <v>0.91</v>
          </cell>
          <cell r="W5">
            <v>0.91</v>
          </cell>
          <cell r="X5">
            <v>0.91</v>
          </cell>
          <cell r="Y5">
            <v>0.91</v>
          </cell>
          <cell r="Z5">
            <v>0.91</v>
          </cell>
          <cell r="AA5">
            <v>0.91</v>
          </cell>
          <cell r="AB5">
            <v>0.91</v>
          </cell>
          <cell r="AC5">
            <v>0.91</v>
          </cell>
          <cell r="AD5">
            <v>0.9</v>
          </cell>
          <cell r="AE5">
            <v>0.9</v>
          </cell>
          <cell r="AF5">
            <v>0.9</v>
          </cell>
          <cell r="AG5">
            <v>0.91</v>
          </cell>
          <cell r="AH5">
            <v>0.91</v>
          </cell>
          <cell r="AI5">
            <v>0.91</v>
          </cell>
          <cell r="AJ5">
            <v>0.9</v>
          </cell>
          <cell r="AK5">
            <v>0.89</v>
          </cell>
          <cell r="AL5">
            <v>0.89</v>
          </cell>
        </row>
        <row r="6">
          <cell r="A6">
            <v>10</v>
          </cell>
          <cell r="B6">
            <v>0.89</v>
          </cell>
          <cell r="C6">
            <v>0.9</v>
          </cell>
          <cell r="D6">
            <v>0.91</v>
          </cell>
          <cell r="E6">
            <v>0.91</v>
          </cell>
          <cell r="F6">
            <v>0.91</v>
          </cell>
          <cell r="G6">
            <v>0.92</v>
          </cell>
          <cell r="H6">
            <v>0.92</v>
          </cell>
          <cell r="I6">
            <v>0.93</v>
          </cell>
          <cell r="J6">
            <v>0.94</v>
          </cell>
          <cell r="K6">
            <v>0.94</v>
          </cell>
          <cell r="L6">
            <v>0.94</v>
          </cell>
          <cell r="M6">
            <v>0.95</v>
          </cell>
          <cell r="N6">
            <v>0.95</v>
          </cell>
          <cell r="O6">
            <v>0.95</v>
          </cell>
          <cell r="P6">
            <v>0.95</v>
          </cell>
          <cell r="Q6">
            <v>0.95</v>
          </cell>
          <cell r="R6">
            <v>0.95</v>
          </cell>
          <cell r="S6">
            <v>0.96</v>
          </cell>
          <cell r="T6">
            <v>0.96</v>
          </cell>
          <cell r="U6">
            <v>0.95</v>
          </cell>
          <cell r="V6">
            <v>0.95</v>
          </cell>
          <cell r="W6">
            <v>0.95</v>
          </cell>
          <cell r="X6">
            <v>0.95</v>
          </cell>
          <cell r="Y6">
            <v>0.95</v>
          </cell>
          <cell r="Z6">
            <v>0.95</v>
          </cell>
          <cell r="AA6">
            <v>0.95</v>
          </cell>
          <cell r="AB6">
            <v>0.94</v>
          </cell>
          <cell r="AC6">
            <v>0.94</v>
          </cell>
          <cell r="AD6">
            <v>0.94</v>
          </cell>
          <cell r="AE6">
            <v>0.93</v>
          </cell>
          <cell r="AF6">
            <v>0.93</v>
          </cell>
          <cell r="AG6">
            <v>0.93</v>
          </cell>
          <cell r="AH6">
            <v>0.92</v>
          </cell>
          <cell r="AI6">
            <v>0.91</v>
          </cell>
          <cell r="AJ6">
            <v>0.91</v>
          </cell>
          <cell r="AK6">
            <v>0.9</v>
          </cell>
          <cell r="AL6">
            <v>0.9</v>
          </cell>
        </row>
        <row r="7">
          <cell r="A7">
            <v>15</v>
          </cell>
          <cell r="B7">
            <v>0.88</v>
          </cell>
          <cell r="C7">
            <v>0.89</v>
          </cell>
          <cell r="D7">
            <v>0.9</v>
          </cell>
          <cell r="E7">
            <v>0.91</v>
          </cell>
          <cell r="F7">
            <v>0.92</v>
          </cell>
          <cell r="G7">
            <v>0.93</v>
          </cell>
          <cell r="H7">
            <v>0.93</v>
          </cell>
          <cell r="I7">
            <v>0.94</v>
          </cell>
          <cell r="J7">
            <v>0.95</v>
          </cell>
          <cell r="K7">
            <v>0.95</v>
          </cell>
          <cell r="L7">
            <v>0.95</v>
          </cell>
          <cell r="M7">
            <v>0.96</v>
          </cell>
          <cell r="N7">
            <v>0.96</v>
          </cell>
          <cell r="O7">
            <v>0.96</v>
          </cell>
          <cell r="P7">
            <v>0.97</v>
          </cell>
          <cell r="Q7">
            <v>0.97</v>
          </cell>
          <cell r="R7">
            <v>0.97</v>
          </cell>
          <cell r="S7">
            <v>0.97</v>
          </cell>
          <cell r="T7">
            <v>0.97</v>
          </cell>
          <cell r="U7">
            <v>0.97</v>
          </cell>
          <cell r="V7">
            <v>0.97</v>
          </cell>
          <cell r="W7">
            <v>0.97</v>
          </cell>
          <cell r="X7">
            <v>0.97</v>
          </cell>
          <cell r="Y7">
            <v>0.96</v>
          </cell>
          <cell r="Z7">
            <v>0.96</v>
          </cell>
          <cell r="AA7">
            <v>0.96</v>
          </cell>
          <cell r="AB7">
            <v>0.95</v>
          </cell>
          <cell r="AC7">
            <v>0.95</v>
          </cell>
          <cell r="AD7">
            <v>0.95</v>
          </cell>
          <cell r="AE7">
            <v>0.94</v>
          </cell>
          <cell r="AF7">
            <v>0.94</v>
          </cell>
          <cell r="AG7">
            <v>0.93</v>
          </cell>
          <cell r="AH7">
            <v>0.92</v>
          </cell>
          <cell r="AI7">
            <v>0.91</v>
          </cell>
          <cell r="AJ7">
            <v>0.91</v>
          </cell>
          <cell r="AK7">
            <v>0.9</v>
          </cell>
          <cell r="AL7">
            <v>0.89</v>
          </cell>
        </row>
        <row r="8">
          <cell r="A8">
            <v>20</v>
          </cell>
          <cell r="B8">
            <v>0.87</v>
          </cell>
          <cell r="C8">
            <v>0.88</v>
          </cell>
          <cell r="D8">
            <v>0.89</v>
          </cell>
          <cell r="E8">
            <v>0.9</v>
          </cell>
          <cell r="F8">
            <v>0.91</v>
          </cell>
          <cell r="G8">
            <v>0.92</v>
          </cell>
          <cell r="H8">
            <v>0.93</v>
          </cell>
          <cell r="I8">
            <v>0.94</v>
          </cell>
          <cell r="J8">
            <v>0.95</v>
          </cell>
          <cell r="K8">
            <v>0.96</v>
          </cell>
          <cell r="L8">
            <v>0.96</v>
          </cell>
          <cell r="M8">
            <v>0.97</v>
          </cell>
          <cell r="N8">
            <v>0.97</v>
          </cell>
          <cell r="O8">
            <v>0.97</v>
          </cell>
          <cell r="P8">
            <v>0.98</v>
          </cell>
          <cell r="Q8">
            <v>0.98</v>
          </cell>
          <cell r="R8">
            <v>0.98</v>
          </cell>
          <cell r="S8">
            <v>0.98</v>
          </cell>
          <cell r="T8">
            <v>0.98</v>
          </cell>
          <cell r="U8">
            <v>0.98</v>
          </cell>
          <cell r="V8">
            <v>0.98</v>
          </cell>
          <cell r="W8">
            <v>0.98</v>
          </cell>
          <cell r="X8">
            <v>0.98</v>
          </cell>
          <cell r="Y8">
            <v>0.97</v>
          </cell>
          <cell r="Z8">
            <v>0.97</v>
          </cell>
          <cell r="AA8">
            <v>0.97</v>
          </cell>
          <cell r="AB8">
            <v>0.96</v>
          </cell>
          <cell r="AC8">
            <v>0.96</v>
          </cell>
          <cell r="AD8">
            <v>0.96</v>
          </cell>
          <cell r="AE8">
            <v>0.95</v>
          </cell>
          <cell r="AF8">
            <v>0.94</v>
          </cell>
          <cell r="AG8">
            <v>0.93</v>
          </cell>
          <cell r="AH8">
            <v>0.92</v>
          </cell>
          <cell r="AI8">
            <v>0.91</v>
          </cell>
          <cell r="AJ8">
            <v>0.9</v>
          </cell>
          <cell r="AK8">
            <v>0.89</v>
          </cell>
          <cell r="AL8">
            <v>0.88</v>
          </cell>
        </row>
        <row r="9">
          <cell r="A9">
            <v>25</v>
          </cell>
          <cell r="B9">
            <v>0.87</v>
          </cell>
          <cell r="C9">
            <v>0.88</v>
          </cell>
          <cell r="D9">
            <v>0.89</v>
          </cell>
          <cell r="E9">
            <v>0.9</v>
          </cell>
          <cell r="F9">
            <v>0.91</v>
          </cell>
          <cell r="G9">
            <v>0.92</v>
          </cell>
          <cell r="H9">
            <v>0.93</v>
          </cell>
          <cell r="I9">
            <v>0.94</v>
          </cell>
          <cell r="J9">
            <v>0.95</v>
          </cell>
          <cell r="K9">
            <v>0.96</v>
          </cell>
          <cell r="L9">
            <v>0.97</v>
          </cell>
          <cell r="M9">
            <v>0.98</v>
          </cell>
          <cell r="N9">
            <v>0.98</v>
          </cell>
          <cell r="O9">
            <v>0.98</v>
          </cell>
          <cell r="P9">
            <v>0.99</v>
          </cell>
          <cell r="Q9">
            <v>0.99</v>
          </cell>
          <cell r="R9">
            <v>0.99</v>
          </cell>
          <cell r="S9">
            <v>0.99</v>
          </cell>
          <cell r="T9">
            <v>0.99</v>
          </cell>
          <cell r="U9">
            <v>0.99</v>
          </cell>
          <cell r="V9">
            <v>0.99</v>
          </cell>
          <cell r="W9">
            <v>0.99</v>
          </cell>
          <cell r="X9">
            <v>0.99</v>
          </cell>
          <cell r="Y9">
            <v>0.98</v>
          </cell>
          <cell r="Z9">
            <v>0.98</v>
          </cell>
          <cell r="AA9">
            <v>0.97</v>
          </cell>
          <cell r="AB9">
            <v>0.97</v>
          </cell>
          <cell r="AC9">
            <v>0.96</v>
          </cell>
          <cell r="AD9">
            <v>0.96</v>
          </cell>
          <cell r="AE9">
            <v>0.95</v>
          </cell>
          <cell r="AF9">
            <v>0.94</v>
          </cell>
          <cell r="AG9">
            <v>0.93</v>
          </cell>
          <cell r="AH9">
            <v>0.92</v>
          </cell>
          <cell r="AI9">
            <v>0.91</v>
          </cell>
          <cell r="AJ9">
            <v>0.9</v>
          </cell>
          <cell r="AK9">
            <v>0.89</v>
          </cell>
          <cell r="AL9">
            <v>0.88</v>
          </cell>
        </row>
        <row r="10">
          <cell r="A10">
            <v>30</v>
          </cell>
          <cell r="B10">
            <v>0.86</v>
          </cell>
          <cell r="C10">
            <v>0.87</v>
          </cell>
          <cell r="D10">
            <v>0.88</v>
          </cell>
          <cell r="E10">
            <v>0.89</v>
          </cell>
          <cell r="F10">
            <v>0.9</v>
          </cell>
          <cell r="G10">
            <v>0.92</v>
          </cell>
          <cell r="H10">
            <v>0.93</v>
          </cell>
          <cell r="I10">
            <v>0.94</v>
          </cell>
          <cell r="J10">
            <v>0.95</v>
          </cell>
          <cell r="K10">
            <v>0.96</v>
          </cell>
          <cell r="L10">
            <v>0.97</v>
          </cell>
          <cell r="M10">
            <v>0.98</v>
          </cell>
          <cell r="N10">
            <v>0.98</v>
          </cell>
          <cell r="O10">
            <v>0.98</v>
          </cell>
          <cell r="P10">
            <v>0.99</v>
          </cell>
          <cell r="Q10">
            <v>0.99</v>
          </cell>
          <cell r="R10">
            <v>0.99</v>
          </cell>
          <cell r="S10">
            <v>1</v>
          </cell>
          <cell r="T10">
            <v>1</v>
          </cell>
          <cell r="U10">
            <v>1</v>
          </cell>
          <cell r="V10">
            <v>1</v>
          </cell>
          <cell r="W10">
            <v>1</v>
          </cell>
          <cell r="X10">
            <v>1</v>
          </cell>
          <cell r="Y10">
            <v>0.99</v>
          </cell>
          <cell r="Z10">
            <v>0.98</v>
          </cell>
          <cell r="AA10">
            <v>0.98</v>
          </cell>
          <cell r="AB10">
            <v>0.97</v>
          </cell>
          <cell r="AC10">
            <v>0.96</v>
          </cell>
          <cell r="AD10">
            <v>0.96</v>
          </cell>
          <cell r="AE10">
            <v>0.95</v>
          </cell>
          <cell r="AF10">
            <v>0.94</v>
          </cell>
          <cell r="AG10">
            <v>0.93</v>
          </cell>
          <cell r="AH10">
            <v>0.91</v>
          </cell>
          <cell r="AI10">
            <v>0.9</v>
          </cell>
          <cell r="AJ10">
            <v>0.89</v>
          </cell>
          <cell r="AK10">
            <v>0.87</v>
          </cell>
          <cell r="AL10">
            <v>0.86</v>
          </cell>
        </row>
        <row r="11">
          <cell r="A11">
            <v>35</v>
          </cell>
          <cell r="B11">
            <v>0.84</v>
          </cell>
          <cell r="C11">
            <v>0.85</v>
          </cell>
          <cell r="D11">
            <v>0.87</v>
          </cell>
          <cell r="E11">
            <v>0.88</v>
          </cell>
          <cell r="F11">
            <v>0.89</v>
          </cell>
          <cell r="G11">
            <v>0.91</v>
          </cell>
          <cell r="H11">
            <v>0.92</v>
          </cell>
          <cell r="I11">
            <v>0.93</v>
          </cell>
          <cell r="J11">
            <v>0.95</v>
          </cell>
          <cell r="K11">
            <v>0.96</v>
          </cell>
          <cell r="L11">
            <v>0.97</v>
          </cell>
          <cell r="M11">
            <v>0.98</v>
          </cell>
          <cell r="N11">
            <v>0.98</v>
          </cell>
          <cell r="O11">
            <v>0.98</v>
          </cell>
          <cell r="P11">
            <v>0.99</v>
          </cell>
          <cell r="Q11">
            <v>0.99</v>
          </cell>
          <cell r="R11">
            <v>0.99</v>
          </cell>
          <cell r="S11">
            <v>1</v>
          </cell>
          <cell r="T11">
            <v>1</v>
          </cell>
          <cell r="U11">
            <v>1</v>
          </cell>
          <cell r="V11">
            <v>1</v>
          </cell>
          <cell r="W11">
            <v>1</v>
          </cell>
          <cell r="X11">
            <v>1</v>
          </cell>
          <cell r="Y11">
            <v>0.99</v>
          </cell>
          <cell r="Z11">
            <v>0.98</v>
          </cell>
          <cell r="AA11">
            <v>0.98</v>
          </cell>
          <cell r="AB11">
            <v>0.97</v>
          </cell>
          <cell r="AC11">
            <v>0.96</v>
          </cell>
          <cell r="AD11">
            <v>0.95</v>
          </cell>
          <cell r="AE11">
            <v>0.94</v>
          </cell>
          <cell r="AF11">
            <v>0.93</v>
          </cell>
          <cell r="AG11">
            <v>0.92</v>
          </cell>
          <cell r="AH11">
            <v>0.9</v>
          </cell>
          <cell r="AI11">
            <v>0.89</v>
          </cell>
          <cell r="AJ11">
            <v>0.88</v>
          </cell>
          <cell r="AK11">
            <v>0.86</v>
          </cell>
          <cell r="AL11">
            <v>0.85</v>
          </cell>
        </row>
        <row r="12">
          <cell r="A12">
            <v>40</v>
          </cell>
          <cell r="B12">
            <v>0.82</v>
          </cell>
          <cell r="C12">
            <v>0.83</v>
          </cell>
          <cell r="D12">
            <v>0.85</v>
          </cell>
          <cell r="E12">
            <v>0.86</v>
          </cell>
          <cell r="F12">
            <v>0.87</v>
          </cell>
          <cell r="G12">
            <v>0.89</v>
          </cell>
          <cell r="H12">
            <v>0.9</v>
          </cell>
          <cell r="I12">
            <v>0.92</v>
          </cell>
          <cell r="J12">
            <v>0.94</v>
          </cell>
          <cell r="K12">
            <v>0.95</v>
          </cell>
          <cell r="L12">
            <v>0.96</v>
          </cell>
          <cell r="M12">
            <v>0.97</v>
          </cell>
          <cell r="N12">
            <v>0.97</v>
          </cell>
          <cell r="O12">
            <v>0.98</v>
          </cell>
          <cell r="P12">
            <v>0.99</v>
          </cell>
          <cell r="Q12">
            <v>0.99</v>
          </cell>
          <cell r="R12">
            <v>0.99</v>
          </cell>
          <cell r="S12">
            <v>1</v>
          </cell>
          <cell r="T12">
            <v>1</v>
          </cell>
          <cell r="U12">
            <v>1</v>
          </cell>
          <cell r="V12">
            <v>0.99</v>
          </cell>
          <cell r="W12">
            <v>0.99</v>
          </cell>
          <cell r="X12">
            <v>0.99</v>
          </cell>
          <cell r="Y12">
            <v>0.98</v>
          </cell>
          <cell r="Z12">
            <v>0.98</v>
          </cell>
          <cell r="AA12">
            <v>0.98</v>
          </cell>
          <cell r="AB12">
            <v>0.97</v>
          </cell>
          <cell r="AC12">
            <v>0.96</v>
          </cell>
          <cell r="AD12">
            <v>0.95</v>
          </cell>
          <cell r="AE12">
            <v>0.93</v>
          </cell>
          <cell r="AF12">
            <v>0.92</v>
          </cell>
          <cell r="AG12">
            <v>0.91</v>
          </cell>
          <cell r="AH12">
            <v>0.89</v>
          </cell>
          <cell r="AI12">
            <v>0.88</v>
          </cell>
          <cell r="AJ12">
            <v>0.87</v>
          </cell>
          <cell r="AK12">
            <v>0.85</v>
          </cell>
          <cell r="AL12">
            <v>0.84</v>
          </cell>
        </row>
        <row r="13">
          <cell r="A13">
            <v>45</v>
          </cell>
          <cell r="B13">
            <v>0.8</v>
          </cell>
          <cell r="C13">
            <v>0.82</v>
          </cell>
          <cell r="D13">
            <v>0.84</v>
          </cell>
          <cell r="E13">
            <v>0.85</v>
          </cell>
          <cell r="F13">
            <v>0.86</v>
          </cell>
          <cell r="G13">
            <v>0.88</v>
          </cell>
          <cell r="H13">
            <v>0.89</v>
          </cell>
          <cell r="I13">
            <v>0.91</v>
          </cell>
          <cell r="J13">
            <v>0.93</v>
          </cell>
          <cell r="K13">
            <v>0.94</v>
          </cell>
          <cell r="L13">
            <v>0.95</v>
          </cell>
          <cell r="M13">
            <v>0.96</v>
          </cell>
          <cell r="N13">
            <v>0.96</v>
          </cell>
          <cell r="O13">
            <v>0.97</v>
          </cell>
          <cell r="P13">
            <v>0.98</v>
          </cell>
          <cell r="Q13">
            <v>0.98</v>
          </cell>
          <cell r="R13">
            <v>0.98</v>
          </cell>
          <cell r="S13">
            <v>0.99</v>
          </cell>
          <cell r="T13">
            <v>0.99</v>
          </cell>
          <cell r="U13">
            <v>0.99</v>
          </cell>
          <cell r="V13">
            <v>0.98</v>
          </cell>
          <cell r="W13">
            <v>0.98</v>
          </cell>
          <cell r="X13">
            <v>0.98</v>
          </cell>
          <cell r="Y13">
            <v>0.97</v>
          </cell>
          <cell r="Z13">
            <v>0.97</v>
          </cell>
          <cell r="AA13">
            <v>0.96</v>
          </cell>
          <cell r="AB13">
            <v>0.95</v>
          </cell>
          <cell r="AC13">
            <v>0.95</v>
          </cell>
          <cell r="AD13">
            <v>0.93</v>
          </cell>
          <cell r="AE13">
            <v>0.92</v>
          </cell>
          <cell r="AF13">
            <v>0.91</v>
          </cell>
          <cell r="AG13">
            <v>0.89</v>
          </cell>
          <cell r="AH13">
            <v>0.88</v>
          </cell>
          <cell r="AI13">
            <v>0.87</v>
          </cell>
          <cell r="AJ13">
            <v>0.85</v>
          </cell>
          <cell r="AK13">
            <v>0.84</v>
          </cell>
          <cell r="AL13">
            <v>0.82</v>
          </cell>
        </row>
        <row r="14">
          <cell r="A14">
            <v>50</v>
          </cell>
          <cell r="B14">
            <v>0.78</v>
          </cell>
          <cell r="C14">
            <v>0.8</v>
          </cell>
          <cell r="D14">
            <v>0.82</v>
          </cell>
          <cell r="E14">
            <v>0.84</v>
          </cell>
          <cell r="F14">
            <v>0.85</v>
          </cell>
          <cell r="G14">
            <v>0.87</v>
          </cell>
          <cell r="H14">
            <v>0.88</v>
          </cell>
          <cell r="I14">
            <v>0.89</v>
          </cell>
          <cell r="J14">
            <v>0.91</v>
          </cell>
          <cell r="K14">
            <v>0.92</v>
          </cell>
          <cell r="L14">
            <v>0.93</v>
          </cell>
          <cell r="M14">
            <v>0.94</v>
          </cell>
          <cell r="N14">
            <v>0.95</v>
          </cell>
          <cell r="O14">
            <v>0.95</v>
          </cell>
          <cell r="P14">
            <v>0.96</v>
          </cell>
          <cell r="Q14">
            <v>0.96</v>
          </cell>
          <cell r="R14">
            <v>0.96</v>
          </cell>
          <cell r="S14">
            <v>0.97</v>
          </cell>
          <cell r="T14">
            <v>0.97</v>
          </cell>
          <cell r="U14">
            <v>0.97</v>
          </cell>
          <cell r="V14">
            <v>0.97</v>
          </cell>
          <cell r="W14">
            <v>0.97</v>
          </cell>
          <cell r="X14">
            <v>0.97</v>
          </cell>
          <cell r="Y14">
            <v>0.96</v>
          </cell>
          <cell r="Z14">
            <v>0.96</v>
          </cell>
          <cell r="AA14">
            <v>0.95</v>
          </cell>
          <cell r="AB14">
            <v>0.94</v>
          </cell>
          <cell r="AC14">
            <v>0.93</v>
          </cell>
          <cell r="AD14">
            <v>0.92</v>
          </cell>
          <cell r="AE14">
            <v>0.9</v>
          </cell>
          <cell r="AF14">
            <v>0.89</v>
          </cell>
          <cell r="AG14">
            <v>0.88</v>
          </cell>
          <cell r="AH14">
            <v>0.86</v>
          </cell>
          <cell r="AI14">
            <v>0.85</v>
          </cell>
          <cell r="AJ14">
            <v>0.84</v>
          </cell>
          <cell r="AK14">
            <v>0.82</v>
          </cell>
          <cell r="AL14">
            <v>0.8</v>
          </cell>
        </row>
        <row r="15">
          <cell r="A15">
            <v>55</v>
          </cell>
          <cell r="B15">
            <v>0.76</v>
          </cell>
          <cell r="C15">
            <v>0.78</v>
          </cell>
          <cell r="D15">
            <v>0.8</v>
          </cell>
          <cell r="E15">
            <v>0.82</v>
          </cell>
          <cell r="F15">
            <v>0.83</v>
          </cell>
          <cell r="G15">
            <v>0.85</v>
          </cell>
          <cell r="H15">
            <v>0.86</v>
          </cell>
          <cell r="I15">
            <v>0.87</v>
          </cell>
          <cell r="J15">
            <v>0.89</v>
          </cell>
          <cell r="K15">
            <v>0.9</v>
          </cell>
          <cell r="L15">
            <v>0.91</v>
          </cell>
          <cell r="M15">
            <v>0.92</v>
          </cell>
          <cell r="N15">
            <v>0.93</v>
          </cell>
          <cell r="O15">
            <v>0.93</v>
          </cell>
          <cell r="P15">
            <v>0.94</v>
          </cell>
          <cell r="Q15">
            <v>0.94</v>
          </cell>
          <cell r="R15">
            <v>0.94</v>
          </cell>
          <cell r="S15">
            <v>0.95</v>
          </cell>
          <cell r="T15">
            <v>0.95</v>
          </cell>
          <cell r="U15">
            <v>0.95</v>
          </cell>
          <cell r="V15">
            <v>0.95</v>
          </cell>
          <cell r="W15">
            <v>0.95</v>
          </cell>
          <cell r="X15">
            <v>0.95</v>
          </cell>
          <cell r="Y15">
            <v>0.94</v>
          </cell>
          <cell r="Z15">
            <v>0.94</v>
          </cell>
          <cell r="AA15">
            <v>0.93</v>
          </cell>
          <cell r="AB15">
            <v>0.92</v>
          </cell>
          <cell r="AC15">
            <v>0.91</v>
          </cell>
          <cell r="AD15">
            <v>0.9</v>
          </cell>
          <cell r="AE15">
            <v>0.89</v>
          </cell>
          <cell r="AF15">
            <v>0.88</v>
          </cell>
          <cell r="AG15">
            <v>0.86</v>
          </cell>
          <cell r="AH15">
            <v>0.85</v>
          </cell>
          <cell r="AI15">
            <v>0.83</v>
          </cell>
          <cell r="AJ15">
            <v>0.82</v>
          </cell>
          <cell r="AK15">
            <v>0.8</v>
          </cell>
          <cell r="AL15">
            <v>0.78</v>
          </cell>
        </row>
        <row r="16">
          <cell r="A16">
            <v>60</v>
          </cell>
          <cell r="B16">
            <v>0.74</v>
          </cell>
          <cell r="C16">
            <v>0.76</v>
          </cell>
          <cell r="D16">
            <v>0.78</v>
          </cell>
          <cell r="E16">
            <v>0.79</v>
          </cell>
          <cell r="F16">
            <v>0.81</v>
          </cell>
          <cell r="G16">
            <v>0.83</v>
          </cell>
          <cell r="H16">
            <v>0.84</v>
          </cell>
          <cell r="I16">
            <v>0.85</v>
          </cell>
          <cell r="J16">
            <v>0.86</v>
          </cell>
          <cell r="K16">
            <v>0.87</v>
          </cell>
          <cell r="L16">
            <v>0.88</v>
          </cell>
          <cell r="M16">
            <v>0.89</v>
          </cell>
          <cell r="N16">
            <v>0.9</v>
          </cell>
          <cell r="O16">
            <v>0.9</v>
          </cell>
          <cell r="P16">
            <v>0.91</v>
          </cell>
          <cell r="Q16">
            <v>0.91</v>
          </cell>
          <cell r="R16">
            <v>0.92</v>
          </cell>
          <cell r="S16">
            <v>0.93</v>
          </cell>
          <cell r="T16">
            <v>0.93</v>
          </cell>
          <cell r="U16">
            <v>0.93</v>
          </cell>
          <cell r="V16">
            <v>0.93</v>
          </cell>
          <cell r="W16">
            <v>0.93</v>
          </cell>
          <cell r="X16">
            <v>0.93</v>
          </cell>
          <cell r="Y16">
            <v>0.92</v>
          </cell>
          <cell r="Z16">
            <v>0.92</v>
          </cell>
          <cell r="AA16">
            <v>0.91</v>
          </cell>
          <cell r="AB16">
            <v>0.9</v>
          </cell>
          <cell r="AC16">
            <v>0.89</v>
          </cell>
          <cell r="AD16">
            <v>0.88</v>
          </cell>
          <cell r="AE16">
            <v>0.87</v>
          </cell>
          <cell r="AF16">
            <v>0.86</v>
          </cell>
          <cell r="AG16">
            <v>0.85</v>
          </cell>
          <cell r="AH16">
            <v>0.83</v>
          </cell>
          <cell r="AI16">
            <v>0.81</v>
          </cell>
          <cell r="AJ16">
            <v>0.8</v>
          </cell>
          <cell r="AK16">
            <v>0.78</v>
          </cell>
          <cell r="AL16">
            <v>0.76</v>
          </cell>
        </row>
        <row r="17">
          <cell r="A17">
            <v>65</v>
          </cell>
          <cell r="B17">
            <v>0.72</v>
          </cell>
          <cell r="C17">
            <v>0.74</v>
          </cell>
          <cell r="D17">
            <v>0.76</v>
          </cell>
          <cell r="E17">
            <v>0.77</v>
          </cell>
          <cell r="F17">
            <v>0.78</v>
          </cell>
          <cell r="G17">
            <v>0.8</v>
          </cell>
          <cell r="H17">
            <v>0.81</v>
          </cell>
          <cell r="I17">
            <v>0.82</v>
          </cell>
          <cell r="J17">
            <v>0.84</v>
          </cell>
          <cell r="K17">
            <v>0.85</v>
          </cell>
          <cell r="L17">
            <v>0.86</v>
          </cell>
          <cell r="M17">
            <v>0.87</v>
          </cell>
          <cell r="N17">
            <v>0.88</v>
          </cell>
          <cell r="O17">
            <v>0.88</v>
          </cell>
          <cell r="P17">
            <v>0.89</v>
          </cell>
          <cell r="Q17">
            <v>0.89</v>
          </cell>
          <cell r="R17">
            <v>0.89</v>
          </cell>
          <cell r="S17">
            <v>0.9</v>
          </cell>
          <cell r="T17">
            <v>0.9</v>
          </cell>
          <cell r="U17">
            <v>0.9</v>
          </cell>
          <cell r="V17">
            <v>0.9</v>
          </cell>
          <cell r="W17">
            <v>0.9</v>
          </cell>
          <cell r="X17">
            <v>0.9</v>
          </cell>
          <cell r="Y17">
            <v>0.89</v>
          </cell>
          <cell r="Z17">
            <v>0.89</v>
          </cell>
          <cell r="AA17">
            <v>0.88</v>
          </cell>
          <cell r="AB17">
            <v>0.87</v>
          </cell>
          <cell r="AC17">
            <v>0.87</v>
          </cell>
          <cell r="AD17">
            <v>0.85</v>
          </cell>
          <cell r="AE17">
            <v>0.84</v>
          </cell>
          <cell r="AF17">
            <v>0.83</v>
          </cell>
          <cell r="AG17">
            <v>0.82</v>
          </cell>
          <cell r="AH17">
            <v>0.8</v>
          </cell>
          <cell r="AI17">
            <v>0.79</v>
          </cell>
          <cell r="AJ17">
            <v>0.77</v>
          </cell>
          <cell r="AK17">
            <v>0.75</v>
          </cell>
          <cell r="AL17">
            <v>0.73</v>
          </cell>
        </row>
        <row r="18">
          <cell r="A18">
            <v>70</v>
          </cell>
          <cell r="B18">
            <v>0.69</v>
          </cell>
          <cell r="C18">
            <v>0.71</v>
          </cell>
          <cell r="D18">
            <v>0.73</v>
          </cell>
          <cell r="E18">
            <v>0.74</v>
          </cell>
          <cell r="F18">
            <v>0.75</v>
          </cell>
          <cell r="G18">
            <v>0.77</v>
          </cell>
          <cell r="H18">
            <v>0.78</v>
          </cell>
          <cell r="I18">
            <v>0.79</v>
          </cell>
          <cell r="J18">
            <v>0.81</v>
          </cell>
          <cell r="K18">
            <v>0.82</v>
          </cell>
          <cell r="L18">
            <v>0.83</v>
          </cell>
          <cell r="M18">
            <v>0.84</v>
          </cell>
          <cell r="N18">
            <v>0.85</v>
          </cell>
          <cell r="O18">
            <v>0.85</v>
          </cell>
          <cell r="P18">
            <v>0.86</v>
          </cell>
          <cell r="Q18">
            <v>0.86</v>
          </cell>
          <cell r="R18">
            <v>0.86</v>
          </cell>
          <cell r="S18">
            <v>0.87</v>
          </cell>
          <cell r="T18">
            <v>0.87</v>
          </cell>
          <cell r="U18">
            <v>0.87</v>
          </cell>
          <cell r="V18">
            <v>0.87</v>
          </cell>
          <cell r="W18">
            <v>0.87</v>
          </cell>
          <cell r="X18">
            <v>0.87</v>
          </cell>
          <cell r="Y18">
            <v>0.86</v>
          </cell>
          <cell r="Z18">
            <v>0.86</v>
          </cell>
          <cell r="AA18">
            <v>0.86</v>
          </cell>
          <cell r="AB18">
            <v>0.85</v>
          </cell>
          <cell r="AC18">
            <v>0.84</v>
          </cell>
          <cell r="AD18">
            <v>0.83</v>
          </cell>
          <cell r="AE18">
            <v>0.81</v>
          </cell>
          <cell r="AF18">
            <v>0.8</v>
          </cell>
          <cell r="AG18">
            <v>0.79</v>
          </cell>
          <cell r="AH18">
            <v>0.77</v>
          </cell>
          <cell r="AI18">
            <v>0.76</v>
          </cell>
          <cell r="AJ18">
            <v>0.74</v>
          </cell>
          <cell r="AK18">
            <v>0.72</v>
          </cell>
          <cell r="AL18">
            <v>0.7</v>
          </cell>
        </row>
        <row r="19">
          <cell r="A19">
            <v>75</v>
          </cell>
          <cell r="B19">
            <v>0.66</v>
          </cell>
          <cell r="C19">
            <v>0.68</v>
          </cell>
          <cell r="D19">
            <v>0.7</v>
          </cell>
          <cell r="E19">
            <v>0.71</v>
          </cell>
          <cell r="F19">
            <v>0.72</v>
          </cell>
          <cell r="G19">
            <v>0.74</v>
          </cell>
          <cell r="H19">
            <v>0.75</v>
          </cell>
          <cell r="I19">
            <v>0.76</v>
          </cell>
          <cell r="J19">
            <v>0.78</v>
          </cell>
          <cell r="K19">
            <v>0.79</v>
          </cell>
          <cell r="L19">
            <v>0.8</v>
          </cell>
          <cell r="M19">
            <v>0.81</v>
          </cell>
          <cell r="N19">
            <v>0.81</v>
          </cell>
          <cell r="O19">
            <v>0.82</v>
          </cell>
          <cell r="P19">
            <v>0.83</v>
          </cell>
          <cell r="Q19">
            <v>0.83</v>
          </cell>
          <cell r="R19">
            <v>0.83</v>
          </cell>
          <cell r="S19">
            <v>0.84</v>
          </cell>
          <cell r="T19">
            <v>0.84</v>
          </cell>
          <cell r="U19">
            <v>0.84</v>
          </cell>
          <cell r="V19">
            <v>0.84</v>
          </cell>
          <cell r="W19">
            <v>0.84</v>
          </cell>
          <cell r="X19">
            <v>0.84</v>
          </cell>
          <cell r="Y19">
            <v>0.83</v>
          </cell>
          <cell r="Z19">
            <v>0.83</v>
          </cell>
          <cell r="AA19">
            <v>0.82</v>
          </cell>
          <cell r="AB19">
            <v>0.81</v>
          </cell>
          <cell r="AC19">
            <v>0.81</v>
          </cell>
          <cell r="AD19">
            <v>0.79</v>
          </cell>
          <cell r="AE19">
            <v>0.78</v>
          </cell>
          <cell r="AF19">
            <v>0.77</v>
          </cell>
          <cell r="AG19">
            <v>0.76</v>
          </cell>
          <cell r="AH19">
            <v>0.74</v>
          </cell>
          <cell r="AI19">
            <v>0.73</v>
          </cell>
          <cell r="AJ19">
            <v>0.71</v>
          </cell>
          <cell r="AK19">
            <v>0.69</v>
          </cell>
          <cell r="AL19">
            <v>0.68</v>
          </cell>
        </row>
        <row r="20">
          <cell r="A20">
            <v>80</v>
          </cell>
          <cell r="B20">
            <v>0.63</v>
          </cell>
          <cell r="C20">
            <v>0.65</v>
          </cell>
          <cell r="D20">
            <v>0.67</v>
          </cell>
          <cell r="E20">
            <v>0.68</v>
          </cell>
          <cell r="F20">
            <v>0.69</v>
          </cell>
          <cell r="G20">
            <v>0.71</v>
          </cell>
          <cell r="H20">
            <v>0.72</v>
          </cell>
          <cell r="I20">
            <v>0.73</v>
          </cell>
          <cell r="J20">
            <v>0.74</v>
          </cell>
          <cell r="K20">
            <v>0.75</v>
          </cell>
          <cell r="L20">
            <v>0.76</v>
          </cell>
          <cell r="M20">
            <v>0.77</v>
          </cell>
          <cell r="N20">
            <v>0.77</v>
          </cell>
          <cell r="O20">
            <v>0.78</v>
          </cell>
          <cell r="P20">
            <v>0.79</v>
          </cell>
          <cell r="Q20">
            <v>0.79</v>
          </cell>
          <cell r="R20">
            <v>0.79</v>
          </cell>
          <cell r="S20">
            <v>0.8</v>
          </cell>
          <cell r="T20">
            <v>0.8</v>
          </cell>
          <cell r="U20">
            <v>0.8</v>
          </cell>
          <cell r="V20">
            <v>0.8</v>
          </cell>
          <cell r="W20">
            <v>0.8</v>
          </cell>
          <cell r="X20">
            <v>0.8</v>
          </cell>
          <cell r="Y20">
            <v>0.79</v>
          </cell>
          <cell r="Z20">
            <v>0.79</v>
          </cell>
          <cell r="AA20">
            <v>0.79</v>
          </cell>
          <cell r="AB20">
            <v>0.78</v>
          </cell>
          <cell r="AC20">
            <v>0.77</v>
          </cell>
          <cell r="AD20">
            <v>0.76</v>
          </cell>
          <cell r="AE20">
            <v>0.75</v>
          </cell>
          <cell r="AF20">
            <v>0.74</v>
          </cell>
          <cell r="AG20">
            <v>0.73</v>
          </cell>
          <cell r="AH20">
            <v>0.71</v>
          </cell>
          <cell r="AI20">
            <v>0.69</v>
          </cell>
          <cell r="AJ20">
            <v>0.68</v>
          </cell>
          <cell r="AK20">
            <v>0.66</v>
          </cell>
          <cell r="AL20">
            <v>0.65</v>
          </cell>
        </row>
        <row r="21">
          <cell r="A21">
            <v>85</v>
          </cell>
          <cell r="B21">
            <v>0.6</v>
          </cell>
          <cell r="C21">
            <v>0.61</v>
          </cell>
          <cell r="D21">
            <v>0.63</v>
          </cell>
          <cell r="E21">
            <v>0.64</v>
          </cell>
          <cell r="F21">
            <v>0.65</v>
          </cell>
          <cell r="G21">
            <v>0.67</v>
          </cell>
          <cell r="H21">
            <v>0.68</v>
          </cell>
          <cell r="I21">
            <v>0.69</v>
          </cell>
          <cell r="J21">
            <v>0.7</v>
          </cell>
          <cell r="K21">
            <v>0.71</v>
          </cell>
          <cell r="L21">
            <v>0.72</v>
          </cell>
          <cell r="M21">
            <v>0.73</v>
          </cell>
          <cell r="N21">
            <v>0.73</v>
          </cell>
          <cell r="O21">
            <v>0.74</v>
          </cell>
          <cell r="P21">
            <v>0.75</v>
          </cell>
          <cell r="Q21">
            <v>0.75</v>
          </cell>
          <cell r="R21">
            <v>0.75</v>
          </cell>
          <cell r="S21">
            <v>0.76</v>
          </cell>
          <cell r="T21">
            <v>0.76</v>
          </cell>
          <cell r="U21">
            <v>0.76</v>
          </cell>
          <cell r="V21">
            <v>0.76</v>
          </cell>
          <cell r="W21">
            <v>0.76</v>
          </cell>
          <cell r="X21">
            <v>0.76</v>
          </cell>
          <cell r="Y21">
            <v>0.75</v>
          </cell>
          <cell r="Z21">
            <v>0.75</v>
          </cell>
          <cell r="AA21">
            <v>0.75</v>
          </cell>
          <cell r="AB21">
            <v>0.74</v>
          </cell>
          <cell r="AC21">
            <v>0.73</v>
          </cell>
          <cell r="AD21">
            <v>0.72</v>
          </cell>
          <cell r="AE21">
            <v>0.71</v>
          </cell>
          <cell r="AF21">
            <v>0.7</v>
          </cell>
          <cell r="AG21">
            <v>0.68</v>
          </cell>
          <cell r="AH21">
            <v>0.67</v>
          </cell>
          <cell r="AI21">
            <v>0.66</v>
          </cell>
          <cell r="AJ21">
            <v>0.64</v>
          </cell>
          <cell r="AK21">
            <v>0.63</v>
          </cell>
          <cell r="AL21">
            <v>0.62</v>
          </cell>
        </row>
        <row r="22">
          <cell r="A22">
            <v>90</v>
          </cell>
          <cell r="B22">
            <v>0.56000000000000005</v>
          </cell>
          <cell r="C22">
            <v>0.56999999999999995</v>
          </cell>
          <cell r="D22">
            <v>0.59</v>
          </cell>
          <cell r="E22">
            <v>0.6</v>
          </cell>
          <cell r="F22">
            <v>0.61</v>
          </cell>
          <cell r="G22">
            <v>0.63</v>
          </cell>
          <cell r="H22">
            <v>0.64</v>
          </cell>
          <cell r="I22">
            <v>0.65</v>
          </cell>
          <cell r="J22">
            <v>0.66</v>
          </cell>
          <cell r="K22">
            <v>0.67</v>
          </cell>
          <cell r="L22">
            <v>0.68</v>
          </cell>
          <cell r="M22">
            <v>0.69</v>
          </cell>
          <cell r="N22">
            <v>0.69</v>
          </cell>
          <cell r="O22">
            <v>0.7</v>
          </cell>
          <cell r="P22">
            <v>0.71</v>
          </cell>
          <cell r="Q22">
            <v>0.71</v>
          </cell>
          <cell r="R22">
            <v>0.71</v>
          </cell>
          <cell r="S22">
            <v>0.71</v>
          </cell>
          <cell r="T22">
            <v>0.71</v>
          </cell>
          <cell r="U22">
            <v>0.71</v>
          </cell>
          <cell r="V22">
            <v>0.71</v>
          </cell>
          <cell r="W22">
            <v>0.71</v>
          </cell>
          <cell r="X22">
            <v>0.71</v>
          </cell>
          <cell r="Y22">
            <v>0.71</v>
          </cell>
          <cell r="Z22">
            <v>0.71</v>
          </cell>
          <cell r="AA22">
            <v>0.71</v>
          </cell>
          <cell r="AB22">
            <v>0.7</v>
          </cell>
          <cell r="AC22">
            <v>0.69</v>
          </cell>
          <cell r="AD22">
            <v>0.68</v>
          </cell>
          <cell r="AE22">
            <v>0.66</v>
          </cell>
          <cell r="AF22">
            <v>0.65</v>
          </cell>
          <cell r="AG22">
            <v>0.64</v>
          </cell>
          <cell r="AH22">
            <v>0.63</v>
          </cell>
          <cell r="AI22">
            <v>0.62</v>
          </cell>
          <cell r="AJ22">
            <v>0.61</v>
          </cell>
          <cell r="AK22">
            <v>0.59</v>
          </cell>
          <cell r="AL22">
            <v>0.57999999999999996</v>
          </cell>
        </row>
      </sheetData>
      <sheetData sheetId="11">
        <row r="12">
          <cell r="E12">
            <v>-1416.2909999999999</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150" zoomScaleNormal="150" zoomScalePageLayoutView="150" workbookViewId="0">
      <selection activeCell="B2" sqref="B2"/>
    </sheetView>
  </sheetViews>
  <sheetFormatPr baseColWidth="10" defaultColWidth="10.83203125" defaultRowHeight="15" x14ac:dyDescent="0"/>
  <cols>
    <col min="1" max="16384" width="10.83203125" style="1"/>
  </cols>
  <sheetData/>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L121"/>
  <sheetViews>
    <sheetView zoomScale="108" zoomScaleNormal="230" zoomScalePageLayoutView="230" workbookViewId="0">
      <selection activeCell="O90" sqref="O90"/>
    </sheetView>
  </sheetViews>
  <sheetFormatPr baseColWidth="10" defaultColWidth="10.83203125" defaultRowHeight="15" customHeight="1" x14ac:dyDescent="0"/>
  <cols>
    <col min="1" max="1" width="3" style="2" customWidth="1"/>
    <col min="2" max="2" width="10.83203125" style="2"/>
    <col min="3" max="4" width="11.6640625" style="2" customWidth="1"/>
    <col min="5" max="5" width="13.1640625" style="2" customWidth="1"/>
    <col min="6" max="6" width="5.83203125" style="2" customWidth="1"/>
    <col min="7" max="7" width="14" style="2" customWidth="1"/>
    <col min="8" max="8" width="12.6640625" style="2" customWidth="1"/>
    <col min="9" max="9" width="8.33203125" style="2" bestFit="1" customWidth="1"/>
    <col min="10" max="10" width="14.5" style="2" customWidth="1"/>
    <col min="11" max="11" width="12.1640625" style="2" customWidth="1"/>
    <col min="12" max="12" width="12.5" style="2" customWidth="1"/>
    <col min="13" max="13" width="4" style="2" customWidth="1"/>
    <col min="14" max="14" width="3.6640625" style="2" customWidth="1"/>
    <col min="15" max="15" width="21.1640625" style="2" customWidth="1"/>
    <col min="16" max="16" width="11.6640625" style="2" customWidth="1"/>
    <col min="17" max="17" width="12.83203125" style="2" customWidth="1"/>
    <col min="18" max="18" width="5.5" style="2" customWidth="1"/>
    <col min="19" max="19" width="16" style="2" customWidth="1"/>
    <col min="20" max="20" width="13.5" style="2" bestFit="1" customWidth="1"/>
    <col min="21" max="21" width="12.1640625" style="2" bestFit="1" customWidth="1"/>
    <col min="22" max="22" width="11.33203125" style="2" customWidth="1"/>
    <col min="23" max="23" width="11" style="2" customWidth="1"/>
    <col min="24" max="24" width="3.6640625" style="2" customWidth="1"/>
    <col min="25" max="25" width="12" style="2" customWidth="1"/>
    <col min="26" max="26" width="3.5" style="2" customWidth="1"/>
    <col min="27" max="27" width="31.6640625" style="2" bestFit="1" customWidth="1"/>
    <col min="28" max="28" width="13" style="2" bestFit="1" customWidth="1"/>
    <col min="29" max="29" width="15.5" style="2" bestFit="1" customWidth="1"/>
    <col min="30" max="30" width="14.5" style="2" customWidth="1"/>
    <col min="31" max="32" width="11" style="2" bestFit="1" customWidth="1"/>
    <col min="33" max="33" width="12.1640625" style="2" bestFit="1" customWidth="1"/>
    <col min="34" max="34" width="13.5" style="2" bestFit="1" customWidth="1"/>
    <col min="35" max="16384" width="10.83203125" style="2"/>
  </cols>
  <sheetData>
    <row r="2" spans="1:34" ht="15" customHeight="1">
      <c r="B2" s="54" t="s">
        <v>97</v>
      </c>
      <c r="C2" s="55"/>
      <c r="D2" s="55"/>
      <c r="E2" s="55"/>
      <c r="I2" s="57"/>
    </row>
    <row r="3" spans="1:34" ht="15" customHeight="1">
      <c r="B3" s="2" t="s">
        <v>94</v>
      </c>
      <c r="D3" s="51" t="s">
        <v>100</v>
      </c>
      <c r="E3" s="52"/>
    </row>
    <row r="4" spans="1:34" ht="15" customHeight="1">
      <c r="B4" s="2" t="s">
        <v>95</v>
      </c>
      <c r="E4" s="26"/>
    </row>
    <row r="5" spans="1:34" ht="15" customHeight="1">
      <c r="B5" s="2" t="s">
        <v>98</v>
      </c>
      <c r="D5" s="51" t="s">
        <v>100</v>
      </c>
      <c r="E5" s="52"/>
    </row>
    <row r="6" spans="1:34" ht="15" customHeight="1">
      <c r="B6" s="2" t="s">
        <v>96</v>
      </c>
      <c r="C6" s="53" t="s">
        <v>101</v>
      </c>
      <c r="D6" s="2" t="s">
        <v>99</v>
      </c>
      <c r="E6" s="26" t="s">
        <v>102</v>
      </c>
    </row>
    <row r="7" spans="1:34" ht="15" customHeight="1">
      <c r="B7" s="3"/>
      <c r="AA7" s="3"/>
      <c r="AB7" s="3"/>
      <c r="AC7" s="3"/>
      <c r="AD7" s="3"/>
      <c r="AE7" s="3"/>
      <c r="AF7" s="3"/>
      <c r="AG7" s="3"/>
      <c r="AH7" s="3"/>
    </row>
    <row r="8" spans="1:34" ht="15" customHeight="1">
      <c r="B8" s="3"/>
      <c r="AA8" s="3"/>
      <c r="AB8" s="3"/>
      <c r="AC8" s="3"/>
      <c r="AD8" s="3"/>
      <c r="AE8" s="3"/>
      <c r="AF8" s="3"/>
      <c r="AG8" s="3"/>
      <c r="AH8" s="3"/>
    </row>
    <row r="9" spans="1:34" ht="15" customHeight="1">
      <c r="B9" s="15" t="s">
        <v>103</v>
      </c>
      <c r="C9" s="16"/>
      <c r="D9" s="16"/>
      <c r="E9" s="16"/>
      <c r="G9" s="15" t="s">
        <v>104</v>
      </c>
      <c r="H9" s="17"/>
      <c r="J9" s="15" t="s">
        <v>105</v>
      </c>
      <c r="K9" s="17"/>
      <c r="L9" s="17"/>
      <c r="O9" s="15" t="s">
        <v>106</v>
      </c>
      <c r="P9" s="15"/>
      <c r="Q9" s="15"/>
      <c r="R9" s="15"/>
      <c r="S9" s="15"/>
      <c r="T9" s="15"/>
      <c r="U9" s="15"/>
      <c r="V9" s="15"/>
      <c r="AA9" s="28" t="s">
        <v>83</v>
      </c>
      <c r="AB9" s="15"/>
      <c r="AC9" s="6"/>
      <c r="AD9" s="6"/>
      <c r="AE9" s="3"/>
      <c r="AF9" s="3"/>
      <c r="AG9" s="3"/>
      <c r="AH9" s="3"/>
    </row>
    <row r="10" spans="1:34" ht="19" customHeight="1">
      <c r="A10" s="6"/>
      <c r="O10" s="3" t="s">
        <v>40</v>
      </c>
      <c r="P10" s="5" t="s">
        <v>35</v>
      </c>
      <c r="Q10" s="5" t="s">
        <v>36</v>
      </c>
      <c r="S10" s="2" t="s">
        <v>16</v>
      </c>
      <c r="AA10" s="44" t="s">
        <v>89</v>
      </c>
      <c r="AB10" s="47">
        <f>H11</f>
        <v>0</v>
      </c>
      <c r="AC10" s="43"/>
      <c r="AD10" s="6"/>
      <c r="AE10" s="6"/>
    </row>
    <row r="11" spans="1:34" ht="19" customHeight="1">
      <c r="A11" s="6"/>
      <c r="B11" s="18" t="s">
        <v>25</v>
      </c>
      <c r="C11" s="19"/>
      <c r="D11" s="19"/>
      <c r="E11" s="19"/>
      <c r="G11" s="2" t="s">
        <v>7</v>
      </c>
      <c r="H11" s="21">
        <f>S26</f>
        <v>0</v>
      </c>
      <c r="J11" s="56" t="s">
        <v>22</v>
      </c>
      <c r="L11" s="24"/>
      <c r="O11" s="3"/>
      <c r="P11" s="5"/>
      <c r="Q11" s="5"/>
      <c r="AA11" s="44"/>
      <c r="AB11" s="47"/>
      <c r="AC11" s="43"/>
      <c r="AD11" s="6"/>
      <c r="AE11" s="6"/>
    </row>
    <row r="12" spans="1:34" ht="15" customHeight="1">
      <c r="A12" s="6"/>
      <c r="G12" s="2" t="s">
        <v>1</v>
      </c>
      <c r="H12" s="22">
        <v>0.03</v>
      </c>
      <c r="J12" s="2" t="s">
        <v>28</v>
      </c>
      <c r="L12" s="20">
        <f>D17</f>
        <v>0</v>
      </c>
      <c r="O12" s="2" t="s">
        <v>38</v>
      </c>
      <c r="P12" s="21"/>
      <c r="Q12" s="21"/>
      <c r="S12" s="21"/>
      <c r="AA12" s="44" t="s">
        <v>90</v>
      </c>
      <c r="AB12" s="48">
        <f>H12</f>
        <v>0.03</v>
      </c>
      <c r="AC12" s="43"/>
      <c r="AD12" s="6"/>
      <c r="AE12" s="6"/>
    </row>
    <row r="13" spans="1:34" ht="15" customHeight="1">
      <c r="A13" s="6"/>
      <c r="C13" s="2" t="s">
        <v>3</v>
      </c>
      <c r="D13" s="2" t="s">
        <v>4</v>
      </c>
      <c r="G13" s="2" t="s">
        <v>8</v>
      </c>
      <c r="H13" s="26">
        <v>30</v>
      </c>
      <c r="J13" s="2" t="s">
        <v>29</v>
      </c>
      <c r="L13" s="20">
        <f>C17</f>
        <v>0</v>
      </c>
      <c r="O13" s="2" t="s">
        <v>33</v>
      </c>
      <c r="P13" s="21"/>
      <c r="Q13" s="21"/>
      <c r="S13" s="21"/>
      <c r="AA13" s="44" t="s">
        <v>93</v>
      </c>
      <c r="AB13" s="49">
        <f>H13</f>
        <v>30</v>
      </c>
      <c r="AC13" s="43"/>
      <c r="AD13" s="6"/>
      <c r="AE13" s="6"/>
    </row>
    <row r="14" spans="1:34" ht="15" customHeight="1">
      <c r="A14" s="6"/>
      <c r="B14" s="2" t="s">
        <v>26</v>
      </c>
      <c r="C14" s="21"/>
      <c r="D14" s="21"/>
      <c r="E14" s="20">
        <f>D14+C14</f>
        <v>0</v>
      </c>
      <c r="G14" s="2" t="s">
        <v>9</v>
      </c>
      <c r="H14" s="8" t="s">
        <v>10</v>
      </c>
      <c r="J14" s="2" t="s">
        <v>30</v>
      </c>
      <c r="L14" s="20">
        <f>D30</f>
        <v>0</v>
      </c>
      <c r="O14" s="2" t="s">
        <v>37</v>
      </c>
      <c r="P14" s="21"/>
      <c r="Q14" s="21"/>
      <c r="S14" s="21"/>
      <c r="AA14" s="44" t="s">
        <v>91</v>
      </c>
      <c r="AB14" s="46">
        <f>AB12*(1+AB12)^AB13/((1+AB12)^AB13-1)</f>
        <v>5.10192593202526E-2</v>
      </c>
      <c r="AC14" s="43"/>
      <c r="AD14" s="6"/>
      <c r="AE14" s="6"/>
    </row>
    <row r="15" spans="1:34" ht="15" customHeight="1">
      <c r="A15" s="6"/>
      <c r="B15" s="2" t="s">
        <v>6</v>
      </c>
      <c r="C15" s="21"/>
      <c r="D15" s="21"/>
      <c r="E15" s="20">
        <f>D15+C15</f>
        <v>0</v>
      </c>
      <c r="G15" s="2" t="s">
        <v>0</v>
      </c>
      <c r="H15" s="20">
        <f>AB15</f>
        <v>0</v>
      </c>
      <c r="J15" s="2" t="s">
        <v>31</v>
      </c>
      <c r="L15" s="20">
        <f>C30</f>
        <v>0</v>
      </c>
      <c r="O15" s="2" t="s">
        <v>39</v>
      </c>
      <c r="P15" s="21"/>
      <c r="Q15" s="21"/>
      <c r="S15" s="21"/>
      <c r="AA15" s="44" t="s">
        <v>92</v>
      </c>
      <c r="AB15" s="50">
        <f>AB14*AB10</f>
        <v>0</v>
      </c>
      <c r="AC15" s="43"/>
      <c r="AD15" s="6"/>
      <c r="AE15" s="6"/>
    </row>
    <row r="16" spans="1:34" ht="15" customHeight="1" thickBot="1">
      <c r="A16" s="6"/>
      <c r="C16" s="7"/>
      <c r="D16" s="7"/>
      <c r="E16" s="20"/>
      <c r="J16" s="3" t="s">
        <v>5</v>
      </c>
      <c r="L16" s="23">
        <f>SUM(L12:L15)</f>
        <v>0</v>
      </c>
      <c r="P16" s="21"/>
      <c r="Q16" s="21"/>
      <c r="S16" s="21"/>
      <c r="AC16" s="43"/>
      <c r="AD16" s="6"/>
      <c r="AE16" s="6"/>
    </row>
    <row r="17" spans="1:34" ht="15" customHeight="1" thickTop="1">
      <c r="A17" s="6"/>
      <c r="B17" s="3" t="s">
        <v>5</v>
      </c>
      <c r="C17" s="20">
        <f>C14-C15</f>
        <v>0</v>
      </c>
      <c r="D17" s="20">
        <f>D14-D15</f>
        <v>0</v>
      </c>
      <c r="E17" s="13">
        <f>E14-E15</f>
        <v>0</v>
      </c>
      <c r="P17" s="21"/>
      <c r="Q17" s="21"/>
      <c r="S17" s="21"/>
      <c r="AA17" s="44"/>
      <c r="AB17" s="45"/>
      <c r="AC17" s="43"/>
      <c r="AD17" s="6"/>
      <c r="AE17" s="6"/>
    </row>
    <row r="18" spans="1:34" ht="15" customHeight="1">
      <c r="A18" s="6"/>
      <c r="J18" s="56" t="s">
        <v>24</v>
      </c>
      <c r="L18" s="20">
        <f>H15</f>
        <v>0</v>
      </c>
      <c r="P18" s="21"/>
      <c r="Q18" s="21"/>
      <c r="S18" s="21"/>
      <c r="AA18" s="28" t="s">
        <v>110</v>
      </c>
      <c r="AB18" s="15"/>
      <c r="AC18" s="43"/>
      <c r="AD18" s="6"/>
      <c r="AE18" s="6"/>
    </row>
    <row r="19" spans="1:34" ht="15" customHeight="1">
      <c r="A19" s="6"/>
      <c r="B19" s="18" t="s">
        <v>19</v>
      </c>
      <c r="C19" s="19"/>
      <c r="D19" s="19"/>
      <c r="E19" s="19"/>
      <c r="G19" s="14"/>
      <c r="P19" s="21"/>
      <c r="Q19" s="21"/>
      <c r="S19" s="21"/>
      <c r="AD19" s="6"/>
      <c r="AE19" s="6"/>
    </row>
    <row r="20" spans="1:34" ht="15" customHeight="1">
      <c r="A20" s="6"/>
      <c r="G20" s="3"/>
      <c r="J20" s="3" t="s">
        <v>131</v>
      </c>
      <c r="L20" s="13">
        <f>L18-L16</f>
        <v>0</v>
      </c>
      <c r="AA20" s="58" t="s">
        <v>3</v>
      </c>
      <c r="AB20" s="6"/>
      <c r="AC20" s="6"/>
      <c r="AD20" s="6"/>
      <c r="AE20" s="6"/>
      <c r="AF20" s="6"/>
      <c r="AG20" s="6"/>
      <c r="AH20" s="6"/>
    </row>
    <row r="21" spans="1:34" ht="15" customHeight="1">
      <c r="A21" s="6"/>
      <c r="C21" s="2" t="s">
        <v>3</v>
      </c>
      <c r="D21" s="2" t="s">
        <v>4</v>
      </c>
      <c r="G21" s="3"/>
      <c r="J21" s="3" t="s">
        <v>132</v>
      </c>
      <c r="L21" s="13" t="e">
        <f>L20/(E4*12)</f>
        <v>#DIV/0!</v>
      </c>
      <c r="O21" s="3" t="s">
        <v>41</v>
      </c>
      <c r="P21" s="20">
        <f>SUM(P12:P15)</f>
        <v>0</v>
      </c>
      <c r="Q21" s="20">
        <f>SUM(Q12:Q15)</f>
        <v>0</v>
      </c>
      <c r="S21" s="20">
        <f>SUM(S12:S15)</f>
        <v>0</v>
      </c>
      <c r="AA21" s="58" t="s">
        <v>4</v>
      </c>
      <c r="AB21" s="6"/>
      <c r="AC21" s="6"/>
      <c r="AD21" s="6"/>
      <c r="AE21" s="6"/>
      <c r="AF21" s="6"/>
      <c r="AG21" s="6"/>
      <c r="AH21" s="6"/>
    </row>
    <row r="22" spans="1:34" ht="15" customHeight="1">
      <c r="A22" s="6"/>
      <c r="B22" s="2" t="s">
        <v>26</v>
      </c>
      <c r="C22" s="21"/>
      <c r="D22" s="21"/>
      <c r="E22" s="20">
        <f>D22+C22</f>
        <v>0</v>
      </c>
      <c r="H22" s="9"/>
      <c r="O22" s="3" t="s">
        <v>15</v>
      </c>
      <c r="S22" s="21">
        <v>0</v>
      </c>
      <c r="AA22" s="6"/>
      <c r="AB22" s="6"/>
      <c r="AC22" s="6"/>
      <c r="AD22" s="6"/>
      <c r="AE22" s="6"/>
      <c r="AF22" s="6"/>
      <c r="AG22" s="6"/>
      <c r="AH22" s="6"/>
    </row>
    <row r="23" spans="1:34" ht="15" customHeight="1">
      <c r="A23" s="6"/>
      <c r="B23" s="2" t="s">
        <v>6</v>
      </c>
      <c r="C23" s="21"/>
      <c r="D23" s="21"/>
      <c r="E23" s="20">
        <f>D23+C23</f>
        <v>0</v>
      </c>
      <c r="H23" s="9"/>
      <c r="J23" s="3" t="s">
        <v>133</v>
      </c>
      <c r="O23" s="3" t="s">
        <v>76</v>
      </c>
      <c r="S23" s="20">
        <f>S21-S22</f>
        <v>0</v>
      </c>
      <c r="AA23" s="6"/>
      <c r="AB23" s="6"/>
      <c r="AC23" s="6"/>
      <c r="AD23" s="6"/>
      <c r="AE23" s="6"/>
      <c r="AF23" s="6"/>
      <c r="AG23" s="6"/>
      <c r="AH23" s="6"/>
    </row>
    <row r="24" spans="1:34" ht="15" customHeight="1">
      <c r="A24" s="6"/>
      <c r="C24" s="7"/>
      <c r="D24" s="7"/>
      <c r="E24" s="7"/>
      <c r="G24" s="10"/>
      <c r="H24" s="9"/>
      <c r="J24" s="2" t="s">
        <v>134</v>
      </c>
      <c r="L24" s="13" t="e">
        <f>-D17/(E4*12)</f>
        <v>#DIV/0!</v>
      </c>
      <c r="M24" s="12"/>
      <c r="AA24" s="6"/>
      <c r="AB24" s="6"/>
      <c r="AC24" s="6"/>
      <c r="AD24" s="6"/>
      <c r="AE24" s="6"/>
      <c r="AF24" s="6"/>
      <c r="AG24" s="6"/>
      <c r="AH24" s="6"/>
    </row>
    <row r="25" spans="1:34" ht="15" customHeight="1">
      <c r="A25" s="6"/>
      <c r="B25" s="3" t="s">
        <v>5</v>
      </c>
      <c r="C25" s="20">
        <f>C22-C23</f>
        <v>0</v>
      </c>
      <c r="D25" s="20">
        <f>D22-D23</f>
        <v>0</v>
      </c>
      <c r="E25" s="13">
        <f>E22-E23</f>
        <v>0</v>
      </c>
      <c r="J25" s="2" t="s">
        <v>135</v>
      </c>
      <c r="L25" s="13" t="e">
        <f>-D25/(12*E4)</f>
        <v>#DIV/0!</v>
      </c>
      <c r="AA25" s="6"/>
      <c r="AB25" s="6"/>
      <c r="AC25" s="6"/>
      <c r="AD25" s="6"/>
      <c r="AE25" s="6"/>
      <c r="AF25" s="6"/>
      <c r="AG25" s="6"/>
      <c r="AH25" s="6"/>
    </row>
    <row r="26" spans="1:34" ht="15" customHeight="1">
      <c r="A26" s="6"/>
      <c r="J26" s="2" t="s">
        <v>136</v>
      </c>
      <c r="L26" s="13" t="e">
        <f>L21-L24-L25</f>
        <v>#DIV/0!</v>
      </c>
      <c r="O26" s="3" t="s">
        <v>42</v>
      </c>
      <c r="P26" s="20"/>
      <c r="Q26" s="20"/>
      <c r="S26" s="20">
        <f>S23*P42</f>
        <v>0</v>
      </c>
      <c r="AA26" s="6"/>
      <c r="AB26" s="6"/>
      <c r="AC26" s="6"/>
      <c r="AD26" s="6"/>
      <c r="AE26" s="6"/>
      <c r="AF26" s="6"/>
      <c r="AG26" s="6"/>
      <c r="AH26" s="6"/>
    </row>
    <row r="27" spans="1:34" ht="15" customHeight="1">
      <c r="A27" s="6"/>
      <c r="B27" s="18" t="s">
        <v>27</v>
      </c>
      <c r="C27" s="19"/>
      <c r="D27" s="19"/>
      <c r="E27" s="19"/>
      <c r="F27" s="11"/>
      <c r="AA27" s="6"/>
      <c r="AB27" s="6"/>
      <c r="AC27" s="6"/>
      <c r="AD27" s="6"/>
      <c r="AE27" s="6"/>
      <c r="AF27" s="6"/>
      <c r="AG27" s="6"/>
      <c r="AH27" s="6"/>
    </row>
    <row r="28" spans="1:34" ht="15" customHeight="1">
      <c r="A28" s="6"/>
      <c r="AA28" s="6"/>
      <c r="AB28" s="6"/>
      <c r="AC28" s="6"/>
      <c r="AD28" s="6"/>
      <c r="AE28" s="6"/>
      <c r="AF28" s="6"/>
      <c r="AG28" s="6"/>
      <c r="AH28" s="6"/>
    </row>
    <row r="29" spans="1:34" ht="15" customHeight="1">
      <c r="A29" s="6"/>
      <c r="B29" s="2" t="s">
        <v>2</v>
      </c>
      <c r="C29" s="20">
        <f>C17</f>
        <v>0</v>
      </c>
      <c r="D29" s="20">
        <f>D17</f>
        <v>0</v>
      </c>
      <c r="E29" s="20"/>
      <c r="AA29" s="6"/>
      <c r="AB29" s="6"/>
      <c r="AC29" s="6"/>
      <c r="AD29" s="6"/>
      <c r="AE29" s="6"/>
      <c r="AF29" s="6"/>
      <c r="AG29" s="6"/>
      <c r="AH29" s="6"/>
    </row>
    <row r="30" spans="1:34" ht="15" customHeight="1">
      <c r="A30" s="6"/>
      <c r="B30" s="2" t="s">
        <v>11</v>
      </c>
      <c r="C30" s="20">
        <f>C25</f>
        <v>0</v>
      </c>
      <c r="D30" s="20">
        <f>D25</f>
        <v>0</v>
      </c>
      <c r="E30" s="20"/>
      <c r="P30" s="30"/>
      <c r="AA30" s="6"/>
      <c r="AB30" s="6"/>
      <c r="AC30" s="6"/>
      <c r="AD30" s="6"/>
      <c r="AE30" s="6"/>
      <c r="AF30" s="6"/>
      <c r="AG30" s="6"/>
      <c r="AH30" s="6"/>
    </row>
    <row r="31" spans="1:34" ht="15" customHeight="1">
      <c r="A31" s="6"/>
      <c r="C31" s="20"/>
      <c r="D31" s="20"/>
      <c r="F31" s="3"/>
      <c r="AA31" s="6"/>
      <c r="AB31" s="6"/>
      <c r="AC31" s="6"/>
      <c r="AD31" s="6"/>
      <c r="AE31" s="6"/>
      <c r="AF31" s="6"/>
      <c r="AG31" s="6"/>
      <c r="AH31" s="6"/>
    </row>
    <row r="32" spans="1:34" ht="15" customHeight="1" thickBot="1">
      <c r="A32" s="6"/>
      <c r="B32" s="3" t="s">
        <v>5</v>
      </c>
      <c r="C32" s="20">
        <f>C30+C29</f>
        <v>0</v>
      </c>
      <c r="D32" s="20">
        <f>D30+D29</f>
        <v>0</v>
      </c>
      <c r="E32" s="23">
        <f>D32+C32</f>
        <v>0</v>
      </c>
      <c r="AA32" s="6"/>
      <c r="AB32" s="6"/>
      <c r="AC32" s="6"/>
      <c r="AD32" s="6"/>
      <c r="AE32" s="6"/>
      <c r="AF32" s="6"/>
      <c r="AG32" s="6"/>
      <c r="AH32" s="6"/>
    </row>
    <row r="33" spans="2:38" ht="15" customHeight="1" thickTop="1">
      <c r="F33" s="11"/>
      <c r="AA33" s="6"/>
      <c r="AB33" s="6"/>
      <c r="AC33" s="6"/>
      <c r="AD33" s="6"/>
      <c r="AE33" s="6"/>
      <c r="AF33" s="6"/>
      <c r="AG33" s="6"/>
      <c r="AH33" s="6"/>
    </row>
    <row r="34" spans="2:38" ht="15" customHeight="1">
      <c r="B34" s="3"/>
      <c r="E34" s="13"/>
      <c r="AA34" s="6"/>
      <c r="AB34" s="6"/>
      <c r="AC34" s="6"/>
      <c r="AD34" s="6"/>
      <c r="AE34" s="6"/>
      <c r="AF34" s="6"/>
      <c r="AG34" s="6"/>
      <c r="AH34" s="6"/>
    </row>
    <row r="35" spans="2:38" ht="15" customHeight="1">
      <c r="AA35" s="6"/>
      <c r="AB35" s="6"/>
      <c r="AC35" s="6"/>
      <c r="AD35" s="6"/>
      <c r="AE35" s="6"/>
      <c r="AF35" s="6"/>
      <c r="AG35" s="6"/>
      <c r="AH35" s="6"/>
    </row>
    <row r="36" spans="2:38" ht="15" customHeight="1">
      <c r="AA36" s="6"/>
      <c r="AB36" s="6"/>
      <c r="AC36" s="6"/>
      <c r="AD36" s="6"/>
      <c r="AE36" s="6"/>
      <c r="AF36" s="6"/>
      <c r="AG36" s="6"/>
      <c r="AH36" s="6"/>
      <c r="AI36" s="6"/>
      <c r="AJ36" s="6"/>
      <c r="AK36" s="6"/>
      <c r="AL36" s="6"/>
    </row>
    <row r="37" spans="2:38" ht="15" customHeight="1">
      <c r="AA37" s="6"/>
      <c r="AB37" s="6"/>
      <c r="AC37" s="6"/>
      <c r="AD37" s="6"/>
      <c r="AE37" s="6"/>
      <c r="AF37" s="6"/>
      <c r="AG37" s="6"/>
      <c r="AH37" s="6"/>
      <c r="AI37" s="6"/>
      <c r="AJ37" s="6"/>
      <c r="AK37" s="6"/>
      <c r="AL37" s="6"/>
    </row>
    <row r="38" spans="2:38" ht="15" customHeight="1">
      <c r="AA38" s="6"/>
      <c r="AB38" s="6"/>
      <c r="AC38" s="6"/>
      <c r="AD38" s="6"/>
      <c r="AE38" s="6"/>
      <c r="AF38" s="6"/>
      <c r="AG38" s="6"/>
      <c r="AH38" s="6"/>
      <c r="AI38" s="6"/>
      <c r="AJ38" s="6"/>
      <c r="AK38" s="6"/>
      <c r="AL38" s="6"/>
    </row>
    <row r="39" spans="2:38" ht="15" customHeight="1">
      <c r="B39" s="15" t="s">
        <v>107</v>
      </c>
      <c r="C39" s="15"/>
      <c r="D39" s="15"/>
      <c r="E39" s="15"/>
      <c r="F39" s="15"/>
      <c r="G39" s="15"/>
      <c r="H39" s="15"/>
      <c r="I39" s="15"/>
      <c r="J39" s="15"/>
      <c r="K39" s="15"/>
      <c r="L39" s="15"/>
      <c r="O39" s="15" t="s">
        <v>108</v>
      </c>
      <c r="P39" s="15"/>
      <c r="Q39" s="15"/>
      <c r="R39" s="15"/>
      <c r="S39" s="15"/>
      <c r="T39" s="15"/>
      <c r="U39" s="15"/>
      <c r="AA39" s="6"/>
      <c r="AB39" s="6"/>
      <c r="AC39" s="6"/>
      <c r="AD39" s="6"/>
      <c r="AE39" s="6"/>
      <c r="AF39" s="6"/>
      <c r="AG39" s="6"/>
      <c r="AH39" s="6"/>
      <c r="AI39" s="6"/>
      <c r="AJ39" s="6"/>
      <c r="AK39" s="6"/>
      <c r="AL39" s="6"/>
    </row>
    <row r="40" spans="2:38" ht="15" customHeight="1">
      <c r="AA40" s="6"/>
      <c r="AB40" s="6"/>
      <c r="AC40" s="6"/>
      <c r="AD40" s="6"/>
      <c r="AE40" s="6"/>
      <c r="AF40" s="6"/>
      <c r="AG40" s="6"/>
      <c r="AH40" s="6"/>
      <c r="AI40" s="6"/>
      <c r="AJ40" s="6"/>
      <c r="AK40" s="6"/>
      <c r="AL40" s="6"/>
    </row>
    <row r="41" spans="2:38" ht="15" customHeight="1">
      <c r="B41" s="3" t="s">
        <v>57</v>
      </c>
      <c r="C41" s="3" t="s">
        <v>69</v>
      </c>
      <c r="G41" s="3" t="s">
        <v>85</v>
      </c>
      <c r="H41" s="3" t="s">
        <v>86</v>
      </c>
      <c r="I41" s="2" t="s">
        <v>87</v>
      </c>
      <c r="K41" s="3" t="s">
        <v>88</v>
      </c>
      <c r="L41" s="42" t="s">
        <v>70</v>
      </c>
      <c r="O41" s="3" t="s">
        <v>71</v>
      </c>
      <c r="S41" s="32"/>
      <c r="T41" s="4" t="s">
        <v>43</v>
      </c>
      <c r="U41" s="3" t="s">
        <v>51</v>
      </c>
      <c r="AA41" s="6"/>
      <c r="AB41" s="6"/>
      <c r="AC41" s="6"/>
      <c r="AD41" s="6"/>
      <c r="AE41" s="6"/>
      <c r="AF41" s="6"/>
      <c r="AG41" s="6"/>
      <c r="AH41" s="6"/>
      <c r="AI41" s="6"/>
      <c r="AJ41" s="6"/>
      <c r="AK41" s="6"/>
      <c r="AL41" s="6"/>
    </row>
    <row r="42" spans="2:38" ht="15" customHeight="1">
      <c r="O42" s="38" t="s">
        <v>18</v>
      </c>
      <c r="P42" s="25">
        <f>E4</f>
        <v>0</v>
      </c>
      <c r="S42" s="29" t="s">
        <v>3</v>
      </c>
      <c r="AA42" s="6"/>
      <c r="AB42" s="6"/>
      <c r="AC42" s="6"/>
      <c r="AD42" s="6"/>
      <c r="AE42" s="6"/>
      <c r="AF42" s="6"/>
      <c r="AG42" s="6"/>
      <c r="AH42" s="6"/>
      <c r="AI42" s="6"/>
      <c r="AJ42" s="6"/>
      <c r="AK42" s="6"/>
      <c r="AL42" s="6"/>
    </row>
    <row r="43" spans="2:38" ht="15" customHeight="1">
      <c r="B43" s="27" t="s">
        <v>58</v>
      </c>
      <c r="C43" s="78"/>
      <c r="D43" s="79"/>
      <c r="E43" s="80"/>
      <c r="G43" s="26"/>
      <c r="H43" s="40"/>
      <c r="I43" s="41">
        <f>G43*H43</f>
        <v>0</v>
      </c>
      <c r="K43" s="26"/>
      <c r="L43" s="34">
        <f>K43*I43</f>
        <v>0</v>
      </c>
      <c r="O43" s="38" t="s">
        <v>47</v>
      </c>
      <c r="P43" s="26"/>
      <c r="Q43" s="2" t="s">
        <v>48</v>
      </c>
      <c r="S43" s="2" t="s">
        <v>13</v>
      </c>
      <c r="T43" s="34">
        <f>IF(P48="Collectief",P49,0)</f>
        <v>0</v>
      </c>
      <c r="U43" s="34">
        <f>T43*P$42</f>
        <v>0</v>
      </c>
      <c r="AA43" s="6"/>
      <c r="AB43" s="6"/>
      <c r="AC43" s="6"/>
      <c r="AD43" s="6"/>
      <c r="AE43" s="6"/>
      <c r="AF43" s="6"/>
      <c r="AG43" s="6"/>
      <c r="AH43" s="6"/>
      <c r="AI43" s="6"/>
      <c r="AJ43" s="6"/>
      <c r="AK43" s="6"/>
      <c r="AL43" s="6"/>
    </row>
    <row r="44" spans="2:38" ht="15" customHeight="1">
      <c r="B44" s="27" t="s">
        <v>59</v>
      </c>
      <c r="C44" s="81"/>
      <c r="D44" s="82"/>
      <c r="E44" s="83"/>
      <c r="G44" s="26"/>
      <c r="H44" s="40"/>
      <c r="I44" s="41">
        <f t="shared" ref="I44:I46" si="0">G44*H44</f>
        <v>0</v>
      </c>
      <c r="K44" s="26"/>
      <c r="L44" s="34">
        <f t="shared" ref="L44:L46" si="1">K44*I44</f>
        <v>0</v>
      </c>
      <c r="S44" s="2" t="s">
        <v>12</v>
      </c>
      <c r="T44" s="34">
        <f>IF(P53="Collectief",P54,0)</f>
        <v>0</v>
      </c>
      <c r="U44" s="34">
        <f>T44*P$42</f>
        <v>0</v>
      </c>
      <c r="AA44" s="6"/>
      <c r="AB44" s="6"/>
      <c r="AC44" s="6"/>
      <c r="AD44" s="6"/>
      <c r="AE44" s="6"/>
      <c r="AF44" s="6"/>
      <c r="AG44" s="6"/>
      <c r="AH44" s="6"/>
      <c r="AI44" s="6"/>
      <c r="AJ44" s="6"/>
      <c r="AK44" s="6"/>
      <c r="AL44" s="6"/>
    </row>
    <row r="45" spans="2:38" ht="15" customHeight="1">
      <c r="B45" s="27" t="s">
        <v>60</v>
      </c>
      <c r="C45" s="81"/>
      <c r="D45" s="82"/>
      <c r="E45" s="83"/>
      <c r="G45" s="26"/>
      <c r="H45" s="40"/>
      <c r="I45" s="41">
        <f t="shared" si="0"/>
        <v>0</v>
      </c>
      <c r="K45" s="26"/>
      <c r="L45" s="34">
        <f t="shared" si="1"/>
        <v>0</v>
      </c>
      <c r="O45" s="38" t="s">
        <v>13</v>
      </c>
      <c r="P45" s="26"/>
      <c r="Q45" s="2" t="s">
        <v>46</v>
      </c>
      <c r="S45" s="2" t="s">
        <v>44</v>
      </c>
      <c r="T45" s="34" t="e">
        <f>P56/E4</f>
        <v>#DIV/0!</v>
      </c>
      <c r="U45" s="34" t="e">
        <f>T45*E4</f>
        <v>#DIV/0!</v>
      </c>
      <c r="AA45" s="6"/>
      <c r="AB45" s="6"/>
      <c r="AC45" s="6"/>
      <c r="AD45" s="6"/>
      <c r="AF45" s="6"/>
      <c r="AG45" s="6"/>
      <c r="AH45" s="6"/>
      <c r="AI45" s="6"/>
      <c r="AJ45" s="6"/>
      <c r="AK45" s="6"/>
      <c r="AL45" s="6"/>
    </row>
    <row r="46" spans="2:38" ht="15" customHeight="1">
      <c r="B46" s="27" t="s">
        <v>61</v>
      </c>
      <c r="C46" s="81"/>
      <c r="D46" s="82"/>
      <c r="E46" s="83"/>
      <c r="G46" s="26"/>
      <c r="H46" s="40"/>
      <c r="I46" s="41">
        <f t="shared" si="0"/>
        <v>0</v>
      </c>
      <c r="K46" s="26"/>
      <c r="L46" s="34">
        <f t="shared" si="1"/>
        <v>0</v>
      </c>
      <c r="O46" s="38" t="s">
        <v>55</v>
      </c>
      <c r="P46" s="25">
        <f>P45*P43</f>
        <v>0</v>
      </c>
      <c r="Q46" s="2" t="s">
        <v>45</v>
      </c>
      <c r="S46" s="2" t="str">
        <f>O58</f>
        <v>Ventilatiesysteem</v>
      </c>
      <c r="T46" s="34">
        <f>IF(P59="Collectief",P58,0)</f>
        <v>0</v>
      </c>
      <c r="U46" s="34">
        <f>T46*P$42</f>
        <v>0</v>
      </c>
      <c r="AA46" s="6"/>
      <c r="AB46" s="6"/>
      <c r="AC46" s="6"/>
      <c r="AD46" s="6"/>
      <c r="AF46" s="6"/>
      <c r="AG46" s="6"/>
      <c r="AH46" s="6"/>
      <c r="AI46" s="6"/>
      <c r="AJ46" s="6"/>
      <c r="AK46" s="6"/>
      <c r="AL46" s="6"/>
    </row>
    <row r="47" spans="2:38" ht="15" customHeight="1">
      <c r="B47" s="31"/>
      <c r="C47" s="31"/>
      <c r="O47" s="38" t="s">
        <v>153</v>
      </c>
      <c r="P47" s="26"/>
      <c r="T47" s="34"/>
      <c r="AA47" s="6"/>
      <c r="AB47" s="6"/>
      <c r="AC47" s="6"/>
      <c r="AD47" s="6"/>
      <c r="AF47" s="6"/>
      <c r="AG47" s="6"/>
      <c r="AH47" s="6"/>
      <c r="AI47" s="6"/>
      <c r="AJ47" s="6"/>
      <c r="AK47" s="6"/>
      <c r="AL47" s="6"/>
    </row>
    <row r="48" spans="2:38" ht="15" customHeight="1">
      <c r="B48" s="27" t="s">
        <v>62</v>
      </c>
      <c r="C48" s="84"/>
      <c r="D48" s="85"/>
      <c r="E48" s="86"/>
      <c r="G48" s="26"/>
      <c r="H48" s="40"/>
      <c r="I48" s="41">
        <f>G48*H48</f>
        <v>0</v>
      </c>
      <c r="K48" s="26"/>
      <c r="L48" s="34">
        <f>K48*I48</f>
        <v>0</v>
      </c>
      <c r="O48" s="38" t="s">
        <v>109</v>
      </c>
      <c r="P48" s="26"/>
      <c r="S48" s="29" t="s">
        <v>4</v>
      </c>
      <c r="T48" s="34"/>
      <c r="U48" s="34"/>
      <c r="AA48" s="6"/>
      <c r="AB48" s="6"/>
      <c r="AC48" s="6"/>
      <c r="AD48" s="6"/>
      <c r="AF48" s="6"/>
      <c r="AG48" s="6"/>
      <c r="AH48" s="6"/>
      <c r="AI48" s="6"/>
      <c r="AJ48" s="6"/>
      <c r="AK48" s="6"/>
      <c r="AL48" s="6"/>
    </row>
    <row r="49" spans="1:38" ht="15" customHeight="1">
      <c r="B49" s="27" t="s">
        <v>63</v>
      </c>
      <c r="C49" s="84"/>
      <c r="D49" s="85"/>
      <c r="E49" s="86"/>
      <c r="G49" s="26"/>
      <c r="H49" s="40"/>
      <c r="I49" s="41">
        <f t="shared" ref="I49:I51" si="2">G49*H49</f>
        <v>0</v>
      </c>
      <c r="K49" s="26"/>
      <c r="L49" s="34">
        <f t="shared" ref="L49:L51" si="3">K49*I49</f>
        <v>0</v>
      </c>
      <c r="O49" s="3" t="s">
        <v>56</v>
      </c>
      <c r="P49" s="25" t="e">
        <f>P46/P47</f>
        <v>#DIV/0!</v>
      </c>
      <c r="Q49" s="2" t="s">
        <v>52</v>
      </c>
      <c r="S49" s="2" t="s">
        <v>13</v>
      </c>
      <c r="T49" s="34" t="e">
        <f>P49-T43</f>
        <v>#DIV/0!</v>
      </c>
      <c r="U49" s="34" t="e">
        <f>T49*P$42</f>
        <v>#DIV/0!</v>
      </c>
      <c r="AA49" s="6"/>
      <c r="AB49" s="6"/>
      <c r="AC49" s="6"/>
      <c r="AD49" s="6"/>
      <c r="AF49" s="6"/>
      <c r="AG49" s="6"/>
      <c r="AH49" s="6"/>
      <c r="AI49" s="6"/>
      <c r="AJ49" s="6"/>
      <c r="AK49" s="6"/>
      <c r="AL49" s="6"/>
    </row>
    <row r="50" spans="1:38" ht="15" customHeight="1">
      <c r="A50" s="3"/>
      <c r="B50" s="27" t="s">
        <v>64</v>
      </c>
      <c r="C50" s="84"/>
      <c r="D50" s="85"/>
      <c r="E50" s="86"/>
      <c r="G50" s="26"/>
      <c r="H50" s="40"/>
      <c r="I50" s="41">
        <f t="shared" si="2"/>
        <v>0</v>
      </c>
      <c r="K50" s="26"/>
      <c r="L50" s="34">
        <f t="shared" si="3"/>
        <v>0</v>
      </c>
      <c r="O50" s="38" t="s">
        <v>49</v>
      </c>
      <c r="P50" s="26"/>
      <c r="Q50" s="2" t="s">
        <v>46</v>
      </c>
      <c r="S50" s="2" t="s">
        <v>12</v>
      </c>
      <c r="T50" s="34" t="e">
        <f>P54-T44</f>
        <v>#DIV/0!</v>
      </c>
      <c r="U50" s="34" t="e">
        <f>T50*P$42</f>
        <v>#DIV/0!</v>
      </c>
      <c r="AA50" s="6"/>
      <c r="AB50" s="6"/>
      <c r="AC50" s="6"/>
      <c r="AD50" s="6"/>
      <c r="AF50" s="6"/>
      <c r="AG50" s="6"/>
      <c r="AH50" s="6"/>
      <c r="AI50" s="6"/>
      <c r="AJ50" s="6"/>
      <c r="AK50" s="6"/>
      <c r="AL50" s="6"/>
    </row>
    <row r="51" spans="1:38" ht="15" customHeight="1">
      <c r="B51" s="27" t="s">
        <v>65</v>
      </c>
      <c r="C51" s="84"/>
      <c r="D51" s="85"/>
      <c r="E51" s="86"/>
      <c r="G51" s="26"/>
      <c r="H51" s="40"/>
      <c r="I51" s="41">
        <f t="shared" si="2"/>
        <v>0</v>
      </c>
      <c r="K51" s="26"/>
      <c r="L51" s="34">
        <f t="shared" si="3"/>
        <v>0</v>
      </c>
      <c r="O51" s="38" t="s">
        <v>54</v>
      </c>
      <c r="P51" s="25">
        <f>P50*P43</f>
        <v>0</v>
      </c>
      <c r="Q51" s="2" t="s">
        <v>45</v>
      </c>
      <c r="S51" s="2" t="s">
        <v>44</v>
      </c>
      <c r="T51" s="34">
        <f>P57</f>
        <v>0</v>
      </c>
      <c r="U51" s="34">
        <f>T51*P$42</f>
        <v>0</v>
      </c>
      <c r="AA51" s="6"/>
      <c r="AB51" s="6"/>
      <c r="AC51" s="6"/>
      <c r="AD51" s="6"/>
      <c r="AF51" s="6"/>
      <c r="AG51" s="6"/>
      <c r="AH51" s="6"/>
      <c r="AI51" s="6"/>
      <c r="AJ51" s="6"/>
      <c r="AK51" s="6"/>
      <c r="AL51" s="6"/>
    </row>
    <row r="52" spans="1:38" ht="15" customHeight="1">
      <c r="B52" s="31"/>
      <c r="C52" s="31"/>
      <c r="O52" s="38" t="s">
        <v>153</v>
      </c>
      <c r="P52" s="26"/>
      <c r="S52" s="2" t="str">
        <f>O58</f>
        <v>Ventilatiesysteem</v>
      </c>
      <c r="T52" s="34">
        <f>P58-T46</f>
        <v>0</v>
      </c>
      <c r="U52" s="34">
        <f>T52*P$42</f>
        <v>0</v>
      </c>
      <c r="AA52" s="6"/>
      <c r="AB52" s="6"/>
      <c r="AC52" s="6"/>
      <c r="AD52" s="6"/>
      <c r="AF52" s="6"/>
      <c r="AG52" s="6"/>
      <c r="AH52" s="6"/>
      <c r="AI52" s="6"/>
      <c r="AJ52" s="6"/>
      <c r="AK52" s="6"/>
      <c r="AL52" s="6"/>
    </row>
    <row r="53" spans="1:38" ht="15" customHeight="1">
      <c r="B53" s="27" t="s">
        <v>66</v>
      </c>
      <c r="C53" s="84"/>
      <c r="D53" s="85"/>
      <c r="E53" s="86"/>
      <c r="G53" s="26"/>
      <c r="H53" s="40"/>
      <c r="I53" s="41">
        <f>G53*H53</f>
        <v>0</v>
      </c>
      <c r="K53" s="26"/>
      <c r="L53" s="34">
        <f>K53*I53</f>
        <v>0</v>
      </c>
      <c r="O53" s="38" t="s">
        <v>109</v>
      </c>
      <c r="P53" s="26"/>
      <c r="S53" s="35"/>
      <c r="T53" s="35"/>
      <c r="U53" s="35"/>
      <c r="AA53" s="6"/>
      <c r="AB53" s="6"/>
      <c r="AC53" s="6"/>
      <c r="AD53" s="6"/>
      <c r="AF53" s="6"/>
      <c r="AG53" s="6"/>
      <c r="AH53" s="6"/>
      <c r="AI53" s="6"/>
      <c r="AJ53" s="6"/>
      <c r="AK53" s="6"/>
      <c r="AL53" s="6"/>
    </row>
    <row r="54" spans="1:38" ht="15" customHeight="1">
      <c r="B54" s="27" t="s">
        <v>67</v>
      </c>
      <c r="C54" s="84"/>
      <c r="D54" s="85"/>
      <c r="E54" s="86"/>
      <c r="G54" s="26"/>
      <c r="H54" s="40"/>
      <c r="I54" s="41">
        <f t="shared" ref="I54:I56" si="4">G54*H54</f>
        <v>0</v>
      </c>
      <c r="K54" s="26"/>
      <c r="L54" s="34">
        <f t="shared" ref="L54:L56" si="5">K54*I54</f>
        <v>0</v>
      </c>
      <c r="O54" s="3" t="s">
        <v>53</v>
      </c>
      <c r="P54" s="63" t="e">
        <f>P51/P52</f>
        <v>#DIV/0!</v>
      </c>
      <c r="Q54" s="2" t="s">
        <v>52</v>
      </c>
      <c r="AA54" s="6"/>
      <c r="AB54" s="6"/>
      <c r="AC54" s="6"/>
      <c r="AD54" s="6"/>
      <c r="AF54" s="6"/>
      <c r="AG54" s="6"/>
      <c r="AH54" s="6"/>
      <c r="AI54" s="6"/>
      <c r="AJ54" s="6"/>
      <c r="AK54" s="6"/>
      <c r="AL54" s="6"/>
    </row>
    <row r="55" spans="1:38" ht="15" customHeight="1">
      <c r="B55" s="27" t="s">
        <v>68</v>
      </c>
      <c r="C55" s="84"/>
      <c r="D55" s="85"/>
      <c r="E55" s="86"/>
      <c r="G55" s="26"/>
      <c r="H55" s="40"/>
      <c r="I55" s="41">
        <f t="shared" si="4"/>
        <v>0</v>
      </c>
      <c r="K55" s="26"/>
      <c r="L55" s="34">
        <f t="shared" si="5"/>
        <v>0</v>
      </c>
      <c r="S55" s="3" t="s">
        <v>21</v>
      </c>
      <c r="T55" s="34" t="e">
        <f>SUM(T43:T46)</f>
        <v>#DIV/0!</v>
      </c>
      <c r="U55" s="34" t="e">
        <f>SUM(U43:U46)</f>
        <v>#DIV/0!</v>
      </c>
      <c r="V55" s="34"/>
      <c r="AA55" s="6"/>
      <c r="AB55" s="6"/>
      <c r="AC55" s="6"/>
      <c r="AD55" s="6"/>
      <c r="AF55" s="6"/>
      <c r="AG55" s="6"/>
      <c r="AH55" s="6"/>
      <c r="AI55" s="6"/>
      <c r="AJ55" s="6"/>
      <c r="AK55" s="6"/>
      <c r="AL55" s="6"/>
    </row>
    <row r="56" spans="1:38" ht="15" customHeight="1">
      <c r="B56" s="27" t="s">
        <v>68</v>
      </c>
      <c r="C56" s="84"/>
      <c r="D56" s="85"/>
      <c r="E56" s="86"/>
      <c r="G56" s="26"/>
      <c r="H56" s="40"/>
      <c r="I56" s="41">
        <f t="shared" si="4"/>
        <v>0</v>
      </c>
      <c r="K56" s="26"/>
      <c r="L56" s="34">
        <f t="shared" si="5"/>
        <v>0</v>
      </c>
      <c r="O56" s="3" t="s">
        <v>17</v>
      </c>
      <c r="P56" s="26"/>
      <c r="Q56" s="2" t="s">
        <v>14</v>
      </c>
      <c r="S56" s="3" t="s">
        <v>20</v>
      </c>
      <c r="T56" s="34" t="e">
        <f>SUM(T49:T52)</f>
        <v>#DIV/0!</v>
      </c>
      <c r="U56" s="34" t="e">
        <f>SUM(U49:U52)</f>
        <v>#DIV/0!</v>
      </c>
      <c r="V56" s="34"/>
      <c r="AA56" s="6"/>
      <c r="AB56" s="6"/>
      <c r="AC56" s="6"/>
      <c r="AD56" s="6"/>
      <c r="AF56" s="6"/>
      <c r="AG56" s="6"/>
      <c r="AH56" s="6"/>
      <c r="AI56" s="6"/>
      <c r="AJ56" s="6"/>
      <c r="AK56" s="6"/>
      <c r="AL56" s="6"/>
    </row>
    <row r="57" spans="1:38" ht="15" customHeight="1">
      <c r="O57" s="3" t="s">
        <v>50</v>
      </c>
      <c r="P57" s="26"/>
      <c r="Q57" s="2" t="s">
        <v>14</v>
      </c>
      <c r="T57" s="34"/>
      <c r="U57" s="34"/>
      <c r="V57" s="34"/>
      <c r="AA57" s="6"/>
      <c r="AB57" s="6"/>
      <c r="AC57" s="6"/>
      <c r="AD57" s="6"/>
      <c r="AF57" s="6"/>
      <c r="AG57" s="6"/>
      <c r="AH57" s="6"/>
      <c r="AI57" s="6"/>
      <c r="AJ57" s="6"/>
      <c r="AK57" s="6"/>
      <c r="AL57" s="6"/>
    </row>
    <row r="58" spans="1:38" ht="15" customHeight="1">
      <c r="K58" s="3" t="s">
        <v>23</v>
      </c>
      <c r="O58" s="3" t="s">
        <v>84</v>
      </c>
      <c r="P58" s="26"/>
      <c r="Q58" s="2" t="s">
        <v>14</v>
      </c>
      <c r="S58" s="3" t="s">
        <v>5</v>
      </c>
      <c r="T58" s="36" t="e">
        <f>T56+T55</f>
        <v>#DIV/0!</v>
      </c>
      <c r="U58" s="36" t="e">
        <f>U56+U55</f>
        <v>#DIV/0!</v>
      </c>
      <c r="V58" s="36"/>
      <c r="AA58" s="6"/>
      <c r="AB58" s="6"/>
      <c r="AC58" s="6"/>
      <c r="AD58" s="6"/>
      <c r="AF58" s="6"/>
      <c r="AG58" s="6"/>
      <c r="AH58" s="6"/>
      <c r="AI58" s="6"/>
      <c r="AJ58" s="6"/>
      <c r="AK58" s="6"/>
      <c r="AL58" s="6"/>
    </row>
    <row r="59" spans="1:38" ht="15" customHeight="1">
      <c r="B59" s="3" t="s">
        <v>5</v>
      </c>
      <c r="G59" s="34">
        <f>SUM(G43:G46)+SUM(G48:G51)+SUM(G53:G56)</f>
        <v>0</v>
      </c>
      <c r="K59" s="34" t="e">
        <f>AVERAGE(K43:K46,K48:K51,K53:K56)</f>
        <v>#DIV/0!</v>
      </c>
      <c r="L59" s="34">
        <f>SUM(L43:L46)+SUM(L48:L51)+SUM(L53:L56)</f>
        <v>0</v>
      </c>
      <c r="O59" s="38" t="s">
        <v>109</v>
      </c>
      <c r="P59" s="26"/>
      <c r="T59" s="34"/>
      <c r="U59" s="34"/>
      <c r="V59" s="34"/>
      <c r="AA59" s="6"/>
      <c r="AB59" s="6"/>
      <c r="AC59" s="6"/>
      <c r="AD59" s="6"/>
      <c r="AF59" s="6"/>
      <c r="AG59" s="6"/>
      <c r="AH59" s="6"/>
      <c r="AI59" s="6"/>
      <c r="AJ59" s="6"/>
      <c r="AK59" s="6"/>
      <c r="AL59" s="6"/>
    </row>
    <row r="60" spans="1:38" ht="15" customHeight="1">
      <c r="Q60" s="35"/>
      <c r="AA60" s="6"/>
      <c r="AB60" s="6"/>
      <c r="AC60" s="6"/>
      <c r="AD60" s="6"/>
      <c r="AF60" s="6"/>
      <c r="AG60" s="6"/>
      <c r="AH60" s="6"/>
      <c r="AI60" s="6"/>
      <c r="AJ60" s="6"/>
      <c r="AK60" s="6"/>
      <c r="AL60" s="6"/>
    </row>
    <row r="61" spans="1:38" ht="15" customHeight="1">
      <c r="B61" s="18" t="s">
        <v>75</v>
      </c>
      <c r="C61" s="19"/>
      <c r="D61" s="19"/>
      <c r="E61" s="19"/>
      <c r="F61" s="3"/>
      <c r="R61" s="32"/>
      <c r="S61" s="25"/>
      <c r="T61" s="25"/>
      <c r="AA61" s="6"/>
      <c r="AB61" s="6"/>
      <c r="AC61" s="6"/>
      <c r="AD61" s="6"/>
      <c r="AF61" s="6"/>
      <c r="AG61" s="6"/>
      <c r="AH61" s="6"/>
      <c r="AI61" s="6"/>
      <c r="AJ61" s="6"/>
      <c r="AK61" s="6"/>
      <c r="AL61" s="6"/>
    </row>
    <row r="62" spans="1:38" ht="15" customHeight="1">
      <c r="R62" s="32"/>
      <c r="S62" s="25"/>
      <c r="T62" s="25"/>
      <c r="AA62" s="6"/>
      <c r="AB62" s="6"/>
      <c r="AC62" s="6"/>
      <c r="AD62" s="6"/>
      <c r="AF62" s="6"/>
      <c r="AG62" s="6"/>
      <c r="AH62" s="6"/>
      <c r="AI62" s="6"/>
      <c r="AJ62" s="6"/>
      <c r="AK62" s="6"/>
      <c r="AL62" s="6"/>
    </row>
    <row r="63" spans="1:38" ht="15" customHeight="1">
      <c r="B63" s="3" t="s">
        <v>72</v>
      </c>
      <c r="C63" s="33" t="e">
        <f>U58</f>
        <v>#DIV/0!</v>
      </c>
      <c r="D63" s="7" t="s">
        <v>73</v>
      </c>
      <c r="E63" s="7"/>
      <c r="R63" s="32"/>
      <c r="S63" s="25"/>
      <c r="T63" s="25"/>
      <c r="AA63" s="6"/>
      <c r="AB63" s="6"/>
      <c r="AC63" s="6"/>
      <c r="AD63" s="6"/>
      <c r="AF63" s="6"/>
      <c r="AG63" s="6"/>
      <c r="AH63" s="6"/>
      <c r="AI63" s="6"/>
      <c r="AJ63" s="6"/>
      <c r="AK63" s="6"/>
      <c r="AL63" s="6"/>
    </row>
    <row r="64" spans="1:38" ht="15" customHeight="1">
      <c r="B64" s="3" t="s">
        <v>70</v>
      </c>
      <c r="C64" s="33">
        <f>L59</f>
        <v>0</v>
      </c>
      <c r="D64" s="7" t="s">
        <v>73</v>
      </c>
      <c r="E64" s="7"/>
      <c r="R64" s="32"/>
      <c r="S64" s="25"/>
      <c r="T64" s="25"/>
      <c r="AA64" s="6"/>
      <c r="AB64" s="6"/>
      <c r="AC64" s="6"/>
      <c r="AD64" s="6"/>
      <c r="AF64" s="6"/>
      <c r="AG64" s="6"/>
      <c r="AH64" s="6"/>
      <c r="AI64" s="6"/>
      <c r="AJ64" s="6"/>
      <c r="AK64" s="6"/>
      <c r="AL64" s="6"/>
    </row>
    <row r="65" spans="2:30" ht="15" customHeight="1">
      <c r="T65" s="25"/>
      <c r="AA65" s="6"/>
      <c r="AB65" s="6"/>
      <c r="AC65" s="6"/>
      <c r="AD65" s="6"/>
    </row>
    <row r="66" spans="2:30" ht="15" customHeight="1">
      <c r="B66" s="3" t="s">
        <v>32</v>
      </c>
      <c r="C66" s="33" t="e">
        <f>C63-C64</f>
        <v>#DIV/0!</v>
      </c>
      <c r="D66" s="2" t="s">
        <v>74</v>
      </c>
      <c r="T66" s="25"/>
      <c r="AA66" s="6"/>
      <c r="AB66" s="6"/>
      <c r="AC66" s="6"/>
      <c r="AD66" s="6"/>
    </row>
    <row r="67" spans="2:30" ht="15" customHeight="1">
      <c r="B67" s="3"/>
      <c r="C67" s="33"/>
      <c r="T67" s="25"/>
      <c r="AA67" s="6"/>
      <c r="AB67" s="6"/>
      <c r="AC67" s="6"/>
      <c r="AD67" s="6"/>
    </row>
    <row r="68" spans="2:30" ht="15" customHeight="1">
      <c r="AA68" s="6"/>
      <c r="AB68" s="6"/>
      <c r="AC68" s="6"/>
      <c r="AD68" s="6"/>
    </row>
    <row r="69" spans="2:30" ht="15" customHeight="1">
      <c r="B69" s="15" t="s">
        <v>154</v>
      </c>
      <c r="C69" s="15"/>
      <c r="D69" s="15"/>
      <c r="E69" s="15"/>
      <c r="F69" s="15"/>
      <c r="G69" s="15"/>
      <c r="H69" s="15"/>
      <c r="I69" s="15"/>
      <c r="J69" s="15"/>
      <c r="K69" s="15"/>
      <c r="L69" s="15"/>
      <c r="O69" s="15" t="s">
        <v>111</v>
      </c>
      <c r="P69" s="15"/>
      <c r="Q69" s="15"/>
      <c r="R69" s="15"/>
      <c r="S69" s="15"/>
      <c r="T69" s="15"/>
      <c r="U69" s="15"/>
      <c r="AA69" s="6"/>
      <c r="AB69" s="6"/>
      <c r="AC69" s="6"/>
      <c r="AD69" s="6"/>
    </row>
    <row r="70" spans="2:30" ht="15" customHeight="1">
      <c r="AA70" s="6"/>
      <c r="AB70" s="6"/>
      <c r="AC70" s="6"/>
      <c r="AD70" s="6"/>
    </row>
    <row r="71" spans="2:30" ht="15" customHeight="1">
      <c r="AA71" s="6"/>
      <c r="AB71" s="6"/>
      <c r="AC71" s="6"/>
      <c r="AD71" s="6"/>
    </row>
    <row r="72" spans="2:30" ht="15" customHeight="1">
      <c r="AA72" s="6"/>
      <c r="AB72" s="6"/>
      <c r="AC72" s="6"/>
      <c r="AD72" s="6"/>
    </row>
    <row r="73" spans="2:30" ht="15" customHeight="1">
      <c r="AA73" s="6"/>
      <c r="AB73" s="6"/>
      <c r="AC73" s="6"/>
      <c r="AD73" s="6"/>
    </row>
    <row r="74" spans="2:30" ht="15" customHeight="1">
      <c r="AA74" s="6"/>
      <c r="AB74" s="6"/>
      <c r="AC74" s="6"/>
      <c r="AD74" s="6"/>
    </row>
    <row r="75" spans="2:30" ht="15" customHeight="1">
      <c r="AA75" s="6"/>
      <c r="AB75" s="6"/>
      <c r="AC75" s="6"/>
      <c r="AD75" s="6"/>
    </row>
    <row r="76" spans="2:30" ht="15" customHeight="1">
      <c r="AA76" s="6"/>
      <c r="AB76" s="6"/>
      <c r="AC76" s="6"/>
      <c r="AD76" s="6"/>
    </row>
    <row r="77" spans="2:30" ht="15" customHeight="1">
      <c r="AA77" s="6"/>
      <c r="AB77" s="6"/>
      <c r="AC77" s="6"/>
      <c r="AD77" s="6"/>
    </row>
    <row r="78" spans="2:30" ht="15" customHeight="1">
      <c r="AA78" s="6"/>
      <c r="AB78" s="6"/>
      <c r="AC78" s="6"/>
      <c r="AD78" s="6"/>
    </row>
    <row r="79" spans="2:30" ht="15" customHeight="1">
      <c r="AA79" s="6"/>
      <c r="AB79" s="6"/>
      <c r="AC79" s="6"/>
      <c r="AD79" s="6"/>
    </row>
    <row r="80" spans="2:30" ht="15" customHeight="1">
      <c r="B80" s="18" t="s">
        <v>155</v>
      </c>
      <c r="C80" s="19"/>
      <c r="D80" s="19"/>
      <c r="E80" s="19"/>
      <c r="F80" s="19"/>
      <c r="G80" s="19"/>
      <c r="H80" s="19"/>
      <c r="I80" s="19"/>
      <c r="J80" s="19"/>
      <c r="K80" s="19"/>
      <c r="L80" s="19"/>
      <c r="AA80" s="6"/>
      <c r="AB80" s="6"/>
      <c r="AC80" s="6"/>
      <c r="AD80" s="6"/>
    </row>
    <row r="81" spans="2:30" ht="15" customHeight="1">
      <c r="B81" s="3" t="s">
        <v>69</v>
      </c>
      <c r="D81" s="3" t="s">
        <v>78</v>
      </c>
      <c r="F81" s="4" t="s">
        <v>77</v>
      </c>
      <c r="H81" s="3" t="s">
        <v>80</v>
      </c>
      <c r="K81" s="3" t="s">
        <v>137</v>
      </c>
      <c r="AA81" s="6"/>
      <c r="AB81" s="6"/>
      <c r="AC81" s="6"/>
      <c r="AD81" s="6"/>
    </row>
    <row r="82" spans="2:30" ht="15" customHeight="1">
      <c r="D82" s="38" t="s">
        <v>79</v>
      </c>
      <c r="F82" s="38"/>
      <c r="AA82" s="6"/>
      <c r="AB82" s="6"/>
      <c r="AC82" s="6"/>
      <c r="AD82" s="6"/>
    </row>
    <row r="83" spans="2:30" ht="15" customHeight="1">
      <c r="B83" s="73"/>
      <c r="C83" s="52"/>
      <c r="D83" s="39"/>
      <c r="F83" s="37"/>
      <c r="H83" s="20">
        <f>D83*F83</f>
        <v>0</v>
      </c>
      <c r="K83" s="20">
        <f t="shared" ref="K83:K101" si="6">D83-H83</f>
        <v>0</v>
      </c>
      <c r="AA83" s="6"/>
      <c r="AB83" s="6"/>
      <c r="AC83" s="6"/>
      <c r="AD83" s="6"/>
    </row>
    <row r="84" spans="2:30" ht="15" customHeight="1">
      <c r="B84" s="73"/>
      <c r="C84" s="52"/>
      <c r="D84" s="72"/>
      <c r="F84" s="37"/>
      <c r="H84" s="20">
        <f t="shared" ref="H84:H91" si="7">D84*F84</f>
        <v>0</v>
      </c>
      <c r="K84" s="20">
        <f t="shared" si="6"/>
        <v>0</v>
      </c>
      <c r="N84" s="3" t="s">
        <v>125</v>
      </c>
      <c r="O84" s="3" t="s">
        <v>126</v>
      </c>
      <c r="P84" s="3" t="s">
        <v>114</v>
      </c>
      <c r="Q84" s="3"/>
      <c r="R84" s="3"/>
      <c r="S84" s="3" t="s">
        <v>122</v>
      </c>
      <c r="T84" s="3" t="s">
        <v>123</v>
      </c>
      <c r="U84" s="3" t="s">
        <v>128</v>
      </c>
      <c r="AA84" s="6"/>
      <c r="AB84" s="6"/>
      <c r="AC84" s="6"/>
      <c r="AD84" s="6"/>
    </row>
    <row r="85" spans="2:30" ht="15" customHeight="1">
      <c r="B85" s="73"/>
      <c r="C85" s="52"/>
      <c r="D85" s="39"/>
      <c r="F85" s="37"/>
      <c r="H85" s="20">
        <f t="shared" si="7"/>
        <v>0</v>
      </c>
      <c r="K85" s="20">
        <f t="shared" si="6"/>
        <v>0</v>
      </c>
      <c r="P85" s="2" t="s">
        <v>112</v>
      </c>
      <c r="Q85" s="2" t="s">
        <v>113</v>
      </c>
      <c r="T85" s="3" t="s">
        <v>124</v>
      </c>
      <c r="AA85" s="6"/>
      <c r="AB85" s="6"/>
      <c r="AC85" s="6"/>
      <c r="AD85" s="6"/>
    </row>
    <row r="86" spans="2:30" ht="15" customHeight="1">
      <c r="B86" s="73"/>
      <c r="C86" s="52"/>
      <c r="D86" s="39"/>
      <c r="F86" s="37"/>
      <c r="H86" s="20">
        <f t="shared" si="7"/>
        <v>0</v>
      </c>
      <c r="K86" s="20">
        <f t="shared" si="6"/>
        <v>0</v>
      </c>
      <c r="L86" s="2" t="s">
        <v>129</v>
      </c>
      <c r="N86" s="5">
        <v>1</v>
      </c>
      <c r="O86" s="61"/>
      <c r="P86" s="20">
        <f t="shared" ref="P86:P95" si="8">O86*Q$98</f>
        <v>0</v>
      </c>
      <c r="Q86" s="20">
        <f t="shared" ref="Q86:Q95" si="9">P86*(1-Q$100)</f>
        <v>0</v>
      </c>
      <c r="S86" s="20">
        <f>P86-Q86</f>
        <v>0</v>
      </c>
      <c r="T86" s="20" t="e">
        <f>Q101</f>
        <v>#DIV/0!</v>
      </c>
      <c r="U86" s="20" t="e">
        <f>S86-T86</f>
        <v>#DIV/0!</v>
      </c>
      <c r="AA86" s="6"/>
      <c r="AB86" s="6"/>
      <c r="AC86" s="6"/>
      <c r="AD86" s="6"/>
    </row>
    <row r="87" spans="2:30" ht="15" customHeight="1">
      <c r="B87" s="73"/>
      <c r="C87" s="52"/>
      <c r="D87" s="39"/>
      <c r="F87" s="37"/>
      <c r="H87" s="20">
        <f t="shared" si="7"/>
        <v>0</v>
      </c>
      <c r="K87" s="20">
        <f t="shared" si="6"/>
        <v>0</v>
      </c>
      <c r="N87" s="5">
        <v>2</v>
      </c>
      <c r="O87" s="61"/>
      <c r="P87" s="20">
        <f t="shared" si="8"/>
        <v>0</v>
      </c>
      <c r="Q87" s="20">
        <f t="shared" si="9"/>
        <v>0</v>
      </c>
      <c r="S87" s="20">
        <f t="shared" ref="S87:S95" si="10">P87-Q87</f>
        <v>0</v>
      </c>
      <c r="T87" s="20" t="e">
        <f>T86</f>
        <v>#DIV/0!</v>
      </c>
      <c r="U87" s="20" t="e">
        <f t="shared" ref="U87:U95" si="11">S87-T87</f>
        <v>#DIV/0!</v>
      </c>
      <c r="AA87" s="6"/>
      <c r="AB87" s="6"/>
      <c r="AC87" s="6"/>
      <c r="AD87" s="6"/>
    </row>
    <row r="88" spans="2:30" ht="15" customHeight="1">
      <c r="B88" s="73"/>
      <c r="C88" s="52"/>
      <c r="D88" s="39"/>
      <c r="F88" s="37"/>
      <c r="H88" s="20">
        <f t="shared" si="7"/>
        <v>0</v>
      </c>
      <c r="K88" s="20">
        <f t="shared" si="6"/>
        <v>0</v>
      </c>
      <c r="N88" s="5">
        <v>3</v>
      </c>
      <c r="O88" s="61"/>
      <c r="P88" s="20">
        <f t="shared" si="8"/>
        <v>0</v>
      </c>
      <c r="Q88" s="20">
        <f t="shared" si="9"/>
        <v>0</v>
      </c>
      <c r="S88" s="20">
        <f t="shared" si="10"/>
        <v>0</v>
      </c>
      <c r="T88" s="20" t="e">
        <f t="shared" ref="T88:T95" si="12">T87</f>
        <v>#DIV/0!</v>
      </c>
      <c r="U88" s="20" t="e">
        <f t="shared" si="11"/>
        <v>#DIV/0!</v>
      </c>
      <c r="AA88" s="6"/>
      <c r="AB88" s="6"/>
      <c r="AC88" s="6"/>
      <c r="AD88" s="6"/>
    </row>
    <row r="89" spans="2:30" ht="15" customHeight="1">
      <c r="B89" s="73"/>
      <c r="C89" s="52"/>
      <c r="D89" s="39"/>
      <c r="F89" s="37"/>
      <c r="H89" s="20">
        <f t="shared" si="7"/>
        <v>0</v>
      </c>
      <c r="K89" s="20">
        <f t="shared" si="6"/>
        <v>0</v>
      </c>
      <c r="N89" s="5">
        <v>4</v>
      </c>
      <c r="O89" s="61"/>
      <c r="P89" s="20">
        <f t="shared" si="8"/>
        <v>0</v>
      </c>
      <c r="Q89" s="20">
        <f t="shared" si="9"/>
        <v>0</v>
      </c>
      <c r="S89" s="20">
        <f t="shared" si="10"/>
        <v>0</v>
      </c>
      <c r="T89" s="20" t="e">
        <f t="shared" si="12"/>
        <v>#DIV/0!</v>
      </c>
      <c r="U89" s="20" t="e">
        <f t="shared" si="11"/>
        <v>#DIV/0!</v>
      </c>
      <c r="AA89" s="6"/>
      <c r="AB89" s="6"/>
      <c r="AC89" s="6"/>
      <c r="AD89" s="6"/>
    </row>
    <row r="90" spans="2:30" ht="15" customHeight="1">
      <c r="B90" s="73"/>
      <c r="C90" s="52"/>
      <c r="D90" s="39"/>
      <c r="F90" s="37"/>
      <c r="H90" s="20">
        <f t="shared" si="7"/>
        <v>0</v>
      </c>
      <c r="K90" s="20">
        <f t="shared" si="6"/>
        <v>0</v>
      </c>
      <c r="N90" s="5">
        <v>5</v>
      </c>
      <c r="O90" s="61"/>
      <c r="P90" s="20">
        <f t="shared" si="8"/>
        <v>0</v>
      </c>
      <c r="Q90" s="20">
        <f t="shared" si="9"/>
        <v>0</v>
      </c>
      <c r="S90" s="20">
        <f t="shared" si="10"/>
        <v>0</v>
      </c>
      <c r="T90" s="20" t="e">
        <f t="shared" si="12"/>
        <v>#DIV/0!</v>
      </c>
      <c r="U90" s="20" t="e">
        <f t="shared" si="11"/>
        <v>#DIV/0!</v>
      </c>
    </row>
    <row r="91" spans="2:30" ht="15" customHeight="1">
      <c r="B91" s="73"/>
      <c r="C91" s="52"/>
      <c r="D91" s="39"/>
      <c r="F91" s="37"/>
      <c r="H91" s="20">
        <f t="shared" si="7"/>
        <v>0</v>
      </c>
      <c r="K91" s="20">
        <f t="shared" si="6"/>
        <v>0</v>
      </c>
      <c r="N91" s="5">
        <v>6</v>
      </c>
      <c r="O91" s="61"/>
      <c r="P91" s="20">
        <f t="shared" si="8"/>
        <v>0</v>
      </c>
      <c r="Q91" s="20">
        <f t="shared" si="9"/>
        <v>0</v>
      </c>
      <c r="S91" s="20">
        <f t="shared" si="10"/>
        <v>0</v>
      </c>
      <c r="T91" s="20" t="e">
        <f t="shared" si="12"/>
        <v>#DIV/0!</v>
      </c>
      <c r="U91" s="20" t="e">
        <f t="shared" si="11"/>
        <v>#DIV/0!</v>
      </c>
    </row>
    <row r="92" spans="2:30" ht="15" customHeight="1">
      <c r="B92" s="73"/>
      <c r="C92" s="52"/>
      <c r="D92" s="39"/>
      <c r="F92" s="37"/>
      <c r="H92" s="20">
        <f t="shared" ref="H92:H94" si="13">D92*F92</f>
        <v>0</v>
      </c>
      <c r="K92" s="20">
        <f t="shared" si="6"/>
        <v>0</v>
      </c>
      <c r="N92" s="5">
        <v>7</v>
      </c>
      <c r="O92" s="61"/>
      <c r="P92" s="20">
        <f t="shared" si="8"/>
        <v>0</v>
      </c>
      <c r="Q92" s="20">
        <f t="shared" si="9"/>
        <v>0</v>
      </c>
      <c r="S92" s="20">
        <f t="shared" si="10"/>
        <v>0</v>
      </c>
      <c r="T92" s="20" t="e">
        <f t="shared" si="12"/>
        <v>#DIV/0!</v>
      </c>
      <c r="U92" s="20" t="e">
        <f t="shared" si="11"/>
        <v>#DIV/0!</v>
      </c>
    </row>
    <row r="93" spans="2:30" ht="15" customHeight="1">
      <c r="B93" s="73"/>
      <c r="C93" s="52"/>
      <c r="D93" s="39"/>
      <c r="F93" s="37"/>
      <c r="H93" s="20">
        <f t="shared" si="13"/>
        <v>0</v>
      </c>
      <c r="K93" s="20">
        <f t="shared" si="6"/>
        <v>0</v>
      </c>
      <c r="N93" s="5">
        <v>8</v>
      </c>
      <c r="O93" s="61"/>
      <c r="P93" s="20">
        <f t="shared" si="8"/>
        <v>0</v>
      </c>
      <c r="Q93" s="20">
        <f t="shared" si="9"/>
        <v>0</v>
      </c>
      <c r="S93" s="20">
        <f t="shared" si="10"/>
        <v>0</v>
      </c>
      <c r="T93" s="20" t="e">
        <f t="shared" si="12"/>
        <v>#DIV/0!</v>
      </c>
      <c r="U93" s="20" t="e">
        <f t="shared" si="11"/>
        <v>#DIV/0!</v>
      </c>
    </row>
    <row r="94" spans="2:30" ht="15" customHeight="1">
      <c r="B94" s="73"/>
      <c r="C94" s="52"/>
      <c r="D94" s="39"/>
      <c r="F94" s="37"/>
      <c r="H94" s="20">
        <f t="shared" si="13"/>
        <v>0</v>
      </c>
      <c r="K94" s="20">
        <f t="shared" si="6"/>
        <v>0</v>
      </c>
      <c r="N94" s="5">
        <v>9</v>
      </c>
      <c r="O94" s="61"/>
      <c r="P94" s="20">
        <f t="shared" si="8"/>
        <v>0</v>
      </c>
      <c r="Q94" s="20">
        <f t="shared" si="9"/>
        <v>0</v>
      </c>
      <c r="S94" s="20">
        <f t="shared" si="10"/>
        <v>0</v>
      </c>
      <c r="T94" s="20" t="e">
        <f t="shared" si="12"/>
        <v>#DIV/0!</v>
      </c>
      <c r="U94" s="20" t="e">
        <f t="shared" si="11"/>
        <v>#DIV/0!</v>
      </c>
    </row>
    <row r="95" spans="2:30" ht="15" customHeight="1">
      <c r="B95" s="73"/>
      <c r="C95" s="52"/>
      <c r="D95" s="39"/>
      <c r="F95" s="37"/>
      <c r="H95" s="20">
        <f t="shared" ref="H95:H101" si="14">D95*F95</f>
        <v>0</v>
      </c>
      <c r="K95" s="20">
        <f t="shared" si="6"/>
        <v>0</v>
      </c>
      <c r="N95" s="5">
        <v>10</v>
      </c>
      <c r="O95" s="61"/>
      <c r="P95" s="20">
        <f t="shared" si="8"/>
        <v>0</v>
      </c>
      <c r="Q95" s="20">
        <f t="shared" si="9"/>
        <v>0</v>
      </c>
      <c r="S95" s="20">
        <f t="shared" si="10"/>
        <v>0</v>
      </c>
      <c r="T95" s="20" t="e">
        <f t="shared" si="12"/>
        <v>#DIV/0!</v>
      </c>
      <c r="U95" s="20" t="e">
        <f t="shared" si="11"/>
        <v>#DIV/0!</v>
      </c>
    </row>
    <row r="96" spans="2:30" ht="15" customHeight="1">
      <c r="B96" s="73"/>
      <c r="C96" s="52"/>
      <c r="D96" s="39"/>
      <c r="F96" s="37"/>
      <c r="H96" s="20">
        <f t="shared" si="14"/>
        <v>0</v>
      </c>
      <c r="K96" s="20">
        <f t="shared" si="6"/>
        <v>0</v>
      </c>
    </row>
    <row r="97" spans="2:19" ht="15" customHeight="1">
      <c r="B97" s="73"/>
      <c r="C97" s="52"/>
      <c r="D97" s="39"/>
      <c r="F97" s="37"/>
      <c r="H97" s="20">
        <f t="shared" si="14"/>
        <v>0</v>
      </c>
      <c r="K97" s="20">
        <f t="shared" si="6"/>
        <v>0</v>
      </c>
      <c r="O97" s="3" t="s">
        <v>115</v>
      </c>
    </row>
    <row r="98" spans="2:19" ht="15" customHeight="1">
      <c r="B98" s="73"/>
      <c r="C98" s="52"/>
      <c r="D98" s="39"/>
      <c r="F98" s="37"/>
      <c r="H98" s="20">
        <f t="shared" si="14"/>
        <v>0</v>
      </c>
      <c r="K98" s="20">
        <f t="shared" si="6"/>
        <v>0</v>
      </c>
      <c r="O98" s="2" t="s">
        <v>127</v>
      </c>
      <c r="Q98" s="59">
        <v>0.65</v>
      </c>
    </row>
    <row r="99" spans="2:19" ht="15" customHeight="1">
      <c r="B99" s="73"/>
      <c r="C99" s="52"/>
      <c r="D99" s="39"/>
      <c r="F99" s="37"/>
      <c r="H99" s="20">
        <f t="shared" si="14"/>
        <v>0</v>
      </c>
      <c r="K99" s="20">
        <f t="shared" si="6"/>
        <v>0</v>
      </c>
      <c r="O99" s="2" t="s">
        <v>116</v>
      </c>
      <c r="Q99" s="20" t="e">
        <f>SUM(P86:P95)/COUNT(O86:O95)</f>
        <v>#DIV/0!</v>
      </c>
    </row>
    <row r="100" spans="2:19" ht="15" customHeight="1">
      <c r="B100" s="73"/>
      <c r="C100" s="52"/>
      <c r="D100" s="39"/>
      <c r="F100" s="37"/>
      <c r="H100" s="20">
        <f t="shared" si="14"/>
        <v>0</v>
      </c>
      <c r="K100" s="20">
        <f t="shared" si="6"/>
        <v>0</v>
      </c>
      <c r="O100" s="2" t="s">
        <v>117</v>
      </c>
      <c r="Q100" s="37">
        <v>0.8</v>
      </c>
    </row>
    <row r="101" spans="2:19" ht="15" customHeight="1">
      <c r="B101" s="73"/>
      <c r="C101" s="52"/>
      <c r="D101" s="39"/>
      <c r="F101" s="37"/>
      <c r="H101" s="20">
        <f t="shared" si="14"/>
        <v>0</v>
      </c>
      <c r="K101" s="20">
        <f t="shared" si="6"/>
        <v>0</v>
      </c>
      <c r="O101" s="2" t="s">
        <v>118</v>
      </c>
      <c r="Q101" s="60" t="e">
        <f>Q99*Q100</f>
        <v>#DIV/0!</v>
      </c>
    </row>
    <row r="102" spans="2:19" ht="15" customHeight="1">
      <c r="O102" s="2" t="s">
        <v>121</v>
      </c>
      <c r="Q102" s="60" t="e">
        <f>Q99-Q101</f>
        <v>#DIV/0!</v>
      </c>
    </row>
    <row r="103" spans="2:19" ht="15" customHeight="1" thickBot="1">
      <c r="B103" s="3" t="s">
        <v>5</v>
      </c>
      <c r="D103" s="23">
        <f>SUM(D83:D101)</f>
        <v>0</v>
      </c>
      <c r="H103" s="23">
        <f>SUM(H83:H101)</f>
        <v>0</v>
      </c>
      <c r="K103" s="23">
        <f>SUM(K83:K101)</f>
        <v>0</v>
      </c>
      <c r="O103" s="2" t="s">
        <v>119</v>
      </c>
      <c r="Q103" s="60" t="e">
        <f>Q101</f>
        <v>#DIV/0!</v>
      </c>
      <c r="R103" s="2" t="s">
        <v>120</v>
      </c>
    </row>
    <row r="104" spans="2:19" ht="15" customHeight="1" thickTop="1"/>
    <row r="105" spans="2:19" ht="15" customHeight="1">
      <c r="B105" s="18" t="s">
        <v>156</v>
      </c>
      <c r="C105" s="19"/>
      <c r="D105" s="19"/>
      <c r="E105" s="19"/>
      <c r="F105" s="19"/>
      <c r="G105" s="19"/>
      <c r="H105" s="19"/>
      <c r="I105" s="19"/>
      <c r="J105" s="19"/>
      <c r="K105" s="19"/>
      <c r="S105" s="2" t="s">
        <v>130</v>
      </c>
    </row>
    <row r="107" spans="2:19" ht="15" customHeight="1">
      <c r="B107" s="3" t="s">
        <v>69</v>
      </c>
      <c r="D107" s="3"/>
      <c r="E107" s="3" t="s">
        <v>81</v>
      </c>
      <c r="F107" s="3"/>
      <c r="G107" s="3"/>
    </row>
    <row r="108" spans="2:19" ht="15" customHeight="1">
      <c r="D108" s="38"/>
      <c r="E108" s="2" t="s">
        <v>139</v>
      </c>
      <c r="F108" s="2" t="s">
        <v>138</v>
      </c>
      <c r="H108" s="2" t="s">
        <v>82</v>
      </c>
    </row>
    <row r="109" spans="2:19" ht="15" customHeight="1">
      <c r="B109" s="66"/>
      <c r="C109" s="70"/>
      <c r="D109" s="67"/>
      <c r="E109" s="39">
        <v>0</v>
      </c>
      <c r="H109" s="20">
        <f>E109</f>
        <v>0</v>
      </c>
    </row>
    <row r="110" spans="2:19" ht="15" customHeight="1">
      <c r="B110" s="68"/>
      <c r="C110" s="70"/>
      <c r="D110" s="69"/>
      <c r="E110" s="39">
        <v>0</v>
      </c>
      <c r="H110" s="20">
        <v>0</v>
      </c>
    </row>
    <row r="112" spans="2:19" ht="15" customHeight="1">
      <c r="B112" s="74" t="s">
        <v>157</v>
      </c>
    </row>
    <row r="113" spans="2:8" ht="15" customHeight="1">
      <c r="B113" s="71"/>
      <c r="C113" s="70"/>
      <c r="D113" s="67"/>
      <c r="F113" s="39"/>
      <c r="H113" s="20">
        <f>F113*$E$4*12</f>
        <v>0</v>
      </c>
    </row>
    <row r="114" spans="2:8" ht="15" customHeight="1">
      <c r="B114" s="71"/>
      <c r="C114" s="70"/>
      <c r="D114" s="67"/>
      <c r="F114" s="39"/>
      <c r="H114" s="20">
        <f>F114*$E$4*12</f>
        <v>0</v>
      </c>
    </row>
    <row r="116" spans="2:8" ht="15" customHeight="1">
      <c r="B116" s="74" t="s">
        <v>144</v>
      </c>
    </row>
    <row r="117" spans="2:8" ht="15" customHeight="1">
      <c r="B117" s="71"/>
      <c r="C117" s="70"/>
      <c r="D117" s="67"/>
      <c r="F117" s="39"/>
      <c r="H117" s="20">
        <f>F117*$E$4*12</f>
        <v>0</v>
      </c>
    </row>
    <row r="118" spans="2:8" ht="15" customHeight="1">
      <c r="B118" s="71"/>
      <c r="C118" s="70"/>
      <c r="D118" s="67"/>
      <c r="F118" s="39"/>
      <c r="H118" s="20">
        <f>F118*$E$4*12</f>
        <v>0</v>
      </c>
    </row>
    <row r="120" spans="2:8" ht="15" customHeight="1" thickBot="1">
      <c r="B120" s="3" t="s">
        <v>5</v>
      </c>
      <c r="H120" s="23">
        <f>SUM(H109:H118)</f>
        <v>0</v>
      </c>
    </row>
    <row r="121" spans="2:8" ht="15" customHeight="1" thickTop="1"/>
  </sheetData>
  <mergeCells count="12">
    <mergeCell ref="C55:E55"/>
    <mergeCell ref="C56:E56"/>
    <mergeCell ref="C49:E49"/>
    <mergeCell ref="C50:E50"/>
    <mergeCell ref="C51:E51"/>
    <mergeCell ref="C53:E53"/>
    <mergeCell ref="C54:E54"/>
    <mergeCell ref="C43:E43"/>
    <mergeCell ref="C44:E44"/>
    <mergeCell ref="C45:E45"/>
    <mergeCell ref="C46:E46"/>
    <mergeCell ref="C48:E48"/>
  </mergeCells>
  <phoneticPr fontId="11" type="noConversion"/>
  <dataValidations count="5">
    <dataValidation allowBlank="1" showInputMessage="1" showErrorMessage="1" promptTitle="Toelichting 3" sqref="C15"/>
    <dataValidation allowBlank="1" showErrorMessage="1" promptTitle="Toelichting 2" sqref="D14"/>
    <dataValidation allowBlank="1" showErrorMessage="1" promptTitle="Toelichting 1" sqref="C14"/>
    <dataValidation allowBlank="1" showInputMessage="1" showErrorMessage="1" promptTitle="Vraag" prompt="Zijn er lopende contracten voor onderhoud van onderstaande componenten?_x000d_" sqref="E109"/>
    <dataValidation type="list" allowBlank="1" showInputMessage="1" showErrorMessage="1" sqref="P48 P53 P59">
      <formula1>$AA$20:$AA$21</formula1>
    </dataValidation>
  </dataValidations>
  <pageMargins left="0.75000000000000011" right="0.75000000000000011" top="1" bottom="1" header="0.5" footer="0.5"/>
  <pageSetup paperSize="9" orientation="landscape" horizontalDpi="4294967292" verticalDpi="4294967292"/>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V52"/>
  <sheetViews>
    <sheetView zoomScale="130" zoomScaleNormal="130" zoomScalePageLayoutView="130" workbookViewId="0">
      <selection activeCell="A34" sqref="A34"/>
    </sheetView>
  </sheetViews>
  <sheetFormatPr baseColWidth="10" defaultRowHeight="15" x14ac:dyDescent="0"/>
  <cols>
    <col min="1" max="1" width="10.83203125" style="1"/>
    <col min="2" max="2" width="17.1640625" style="1" customWidth="1"/>
    <col min="3" max="3" width="10.83203125" style="1"/>
    <col min="4" max="4" width="5.1640625" style="1" customWidth="1"/>
    <col min="5" max="5" width="18.33203125" style="1" customWidth="1"/>
    <col min="6" max="6" width="10.83203125" style="1"/>
    <col min="7" max="7" width="4.5" style="1" customWidth="1"/>
    <col min="8" max="8" width="19.5" style="1" customWidth="1"/>
    <col min="9" max="9" width="10.83203125" style="1"/>
    <col min="10" max="10" width="4.5" style="1" customWidth="1"/>
    <col min="11" max="11" width="18" style="1" customWidth="1"/>
    <col min="12" max="12" width="10.83203125" style="1"/>
    <col min="13" max="13" width="6.1640625" style="1" customWidth="1"/>
    <col min="14" max="14" width="20.5" style="1" customWidth="1"/>
    <col min="15" max="15" width="10.83203125" style="1"/>
    <col min="16" max="16" width="5.1640625" style="1" customWidth="1"/>
    <col min="17" max="17" width="19.33203125" style="1" customWidth="1"/>
    <col min="18" max="19" width="10.83203125" style="1"/>
    <col min="20" max="20" width="21" style="1" bestFit="1" customWidth="1"/>
    <col min="21" max="16384" width="10.83203125" style="1"/>
  </cols>
  <sheetData>
    <row r="12" spans="2:22" ht="16">
      <c r="B12" s="15" t="s">
        <v>151</v>
      </c>
      <c r="C12" s="15"/>
      <c r="D12" s="15"/>
      <c r="E12" s="15"/>
      <c r="F12" s="15"/>
      <c r="G12" s="15"/>
      <c r="H12" s="15"/>
      <c r="I12" s="15"/>
      <c r="J12" s="15"/>
      <c r="K12" s="15"/>
      <c r="L12" s="15"/>
      <c r="M12" s="15"/>
      <c r="N12" s="15"/>
      <c r="O12" s="15"/>
      <c r="P12" s="15"/>
      <c r="Q12" s="15"/>
      <c r="R12" s="15"/>
    </row>
    <row r="13" spans="2:22">
      <c r="B13" s="2"/>
      <c r="C13" s="2"/>
      <c r="D13" s="2"/>
      <c r="E13" s="2"/>
      <c r="F13" s="2"/>
      <c r="G13" s="2"/>
      <c r="H13" s="2"/>
      <c r="I13" s="2"/>
      <c r="J13" s="2"/>
      <c r="K13" s="2"/>
      <c r="L13" s="2"/>
      <c r="M13" s="2"/>
      <c r="N13" s="2"/>
      <c r="O13" s="2"/>
      <c r="P13" s="2"/>
      <c r="Q13" s="2"/>
      <c r="R13" s="2"/>
    </row>
    <row r="14" spans="2:22">
      <c r="B14" s="3" t="s">
        <v>140</v>
      </c>
      <c r="C14" s="2"/>
      <c r="E14" s="3" t="s">
        <v>25</v>
      </c>
      <c r="F14" s="2"/>
      <c r="G14" s="2"/>
      <c r="H14" s="3" t="s">
        <v>141</v>
      </c>
      <c r="I14" s="2"/>
      <c r="J14" s="2"/>
      <c r="K14" s="3" t="s">
        <v>142</v>
      </c>
      <c r="L14" s="2"/>
      <c r="M14" s="2"/>
      <c r="N14" s="3" t="s">
        <v>143</v>
      </c>
      <c r="O14" s="2"/>
      <c r="P14" s="2"/>
      <c r="Q14" s="3" t="s">
        <v>144</v>
      </c>
      <c r="R14" s="2"/>
      <c r="T14" s="62" t="s">
        <v>149</v>
      </c>
      <c r="U14" s="62" t="s">
        <v>5</v>
      </c>
    </row>
    <row r="15" spans="2:22">
      <c r="B15" s="2" t="s">
        <v>69</v>
      </c>
      <c r="C15" s="5" t="s">
        <v>145</v>
      </c>
      <c r="E15" s="2" t="s">
        <v>69</v>
      </c>
      <c r="F15" s="5" t="s">
        <v>145</v>
      </c>
      <c r="G15" s="2"/>
      <c r="H15" s="2" t="s">
        <v>69</v>
      </c>
      <c r="I15" s="5" t="s">
        <v>145</v>
      </c>
      <c r="J15" s="2"/>
      <c r="K15" s="2" t="s">
        <v>69</v>
      </c>
      <c r="L15" s="5" t="s">
        <v>145</v>
      </c>
      <c r="M15" s="2"/>
      <c r="N15" s="2" t="s">
        <v>69</v>
      </c>
      <c r="O15" s="5" t="s">
        <v>145</v>
      </c>
      <c r="P15" s="2"/>
      <c r="Q15" s="2" t="s">
        <v>69</v>
      </c>
      <c r="R15" s="5" t="s">
        <v>145</v>
      </c>
      <c r="U15" s="1" t="s">
        <v>145</v>
      </c>
      <c r="V15" s="1" t="s">
        <v>150</v>
      </c>
    </row>
    <row r="16" spans="2:22">
      <c r="B16" s="39"/>
      <c r="C16" s="39"/>
      <c r="E16" s="39"/>
      <c r="F16" s="39"/>
      <c r="G16" s="2"/>
      <c r="H16" s="39"/>
      <c r="I16" s="39"/>
      <c r="J16" s="2"/>
      <c r="K16" s="39"/>
      <c r="L16" s="39"/>
      <c r="M16" s="2"/>
      <c r="N16" s="39"/>
      <c r="O16" s="39"/>
      <c r="P16" s="2"/>
      <c r="Q16" s="39"/>
      <c r="R16" s="39"/>
      <c r="T16" s="1" t="s">
        <v>146</v>
      </c>
      <c r="U16" s="64">
        <f>C30</f>
        <v>0</v>
      </c>
      <c r="V16" s="65" t="e">
        <f>U16/U$23</f>
        <v>#DIV/0!</v>
      </c>
    </row>
    <row r="17" spans="2:22">
      <c r="B17" s="39"/>
      <c r="C17" s="39"/>
      <c r="E17" s="39"/>
      <c r="F17" s="39"/>
      <c r="G17" s="2"/>
      <c r="H17" s="39"/>
      <c r="I17" s="39"/>
      <c r="J17" s="2"/>
      <c r="K17" s="39"/>
      <c r="L17" s="39"/>
      <c r="M17" s="2"/>
      <c r="N17" s="39"/>
      <c r="O17" s="39"/>
      <c r="P17" s="2"/>
      <c r="Q17" s="39"/>
      <c r="R17" s="39"/>
      <c r="T17" s="1" t="s">
        <v>2</v>
      </c>
      <c r="U17" s="64">
        <f>F30</f>
        <v>0</v>
      </c>
      <c r="V17" s="65" t="e">
        <f t="shared" ref="V17:V20" si="0">U17/U$23</f>
        <v>#DIV/0!</v>
      </c>
    </row>
    <row r="18" spans="2:22">
      <c r="B18" s="39"/>
      <c r="C18" s="39"/>
      <c r="E18" s="39"/>
      <c r="F18" s="39"/>
      <c r="G18" s="2"/>
      <c r="H18" s="39"/>
      <c r="I18" s="39"/>
      <c r="J18" s="2"/>
      <c r="K18" s="39"/>
      <c r="L18" s="39"/>
      <c r="M18" s="2"/>
      <c r="N18" s="39"/>
      <c r="O18" s="39"/>
      <c r="P18" s="2"/>
      <c r="Q18" s="39"/>
      <c r="R18" s="39"/>
      <c r="T18" s="1" t="s">
        <v>137</v>
      </c>
      <c r="U18" s="64">
        <f>I30</f>
        <v>0</v>
      </c>
      <c r="V18" s="65" t="e">
        <f t="shared" si="0"/>
        <v>#DIV/0!</v>
      </c>
    </row>
    <row r="19" spans="2:22">
      <c r="B19" s="39"/>
      <c r="C19" s="39"/>
      <c r="E19" s="39"/>
      <c r="F19" s="39"/>
      <c r="G19" s="2"/>
      <c r="H19" s="39"/>
      <c r="I19" s="39"/>
      <c r="J19" s="2"/>
      <c r="K19" s="39"/>
      <c r="L19" s="39"/>
      <c r="M19" s="2"/>
      <c r="N19" s="39"/>
      <c r="O19" s="39"/>
      <c r="P19" s="2"/>
      <c r="Q19" s="39"/>
      <c r="R19" s="39"/>
      <c r="T19" s="1" t="s">
        <v>147</v>
      </c>
      <c r="U19" s="64">
        <f>L30</f>
        <v>0</v>
      </c>
      <c r="V19" s="65" t="e">
        <f t="shared" si="0"/>
        <v>#DIV/0!</v>
      </c>
    </row>
    <row r="20" spans="2:22">
      <c r="B20" s="39"/>
      <c r="C20" s="39"/>
      <c r="E20" s="39"/>
      <c r="F20" s="39"/>
      <c r="G20" s="2"/>
      <c r="H20" s="39"/>
      <c r="I20" s="39"/>
      <c r="J20" s="2"/>
      <c r="K20" s="39"/>
      <c r="L20" s="39"/>
      <c r="M20" s="2"/>
      <c r="N20" s="39"/>
      <c r="O20" s="39"/>
      <c r="P20" s="2"/>
      <c r="Q20" s="39"/>
      <c r="R20" s="39"/>
      <c r="T20" s="1" t="s">
        <v>148</v>
      </c>
      <c r="U20" s="64">
        <f>O30</f>
        <v>0</v>
      </c>
      <c r="V20" s="65" t="e">
        <f t="shared" si="0"/>
        <v>#DIV/0!</v>
      </c>
    </row>
    <row r="21" spans="2:22">
      <c r="B21" s="39"/>
      <c r="C21" s="39"/>
      <c r="E21" s="39"/>
      <c r="F21" s="39"/>
      <c r="G21" s="2"/>
      <c r="H21" s="39"/>
      <c r="I21" s="39"/>
      <c r="J21" s="2"/>
      <c r="K21" s="39"/>
      <c r="L21" s="39"/>
      <c r="M21" s="2"/>
      <c r="N21" s="39"/>
      <c r="O21" s="39"/>
      <c r="P21" s="2"/>
      <c r="Q21" s="39"/>
      <c r="R21" s="39"/>
      <c r="T21" s="1" t="s">
        <v>144</v>
      </c>
      <c r="U21" s="64">
        <f>R30</f>
        <v>0</v>
      </c>
      <c r="V21" s="65" t="e">
        <f>U21/U$23</f>
        <v>#DIV/0!</v>
      </c>
    </row>
    <row r="22" spans="2:22">
      <c r="B22" s="39"/>
      <c r="C22" s="39"/>
      <c r="E22" s="39"/>
      <c r="F22" s="39"/>
      <c r="G22" s="2"/>
      <c r="H22" s="39"/>
      <c r="I22" s="39"/>
      <c r="J22" s="2"/>
      <c r="K22" s="39"/>
      <c r="L22" s="39"/>
      <c r="M22" s="2"/>
      <c r="N22" s="39"/>
      <c r="O22" s="39"/>
      <c r="P22" s="2"/>
      <c r="Q22" s="39"/>
      <c r="R22" s="39"/>
      <c r="V22" s="65"/>
    </row>
    <row r="23" spans="2:22">
      <c r="B23" s="39"/>
      <c r="C23" s="39"/>
      <c r="E23" s="39"/>
      <c r="F23" s="39"/>
      <c r="G23" s="2"/>
      <c r="H23" s="39"/>
      <c r="I23" s="39"/>
      <c r="J23" s="2"/>
      <c r="K23" s="39"/>
      <c r="L23" s="39"/>
      <c r="M23" s="2"/>
      <c r="N23" s="39"/>
      <c r="O23" s="39"/>
      <c r="P23" s="2"/>
      <c r="Q23" s="39"/>
      <c r="R23" s="39"/>
      <c r="T23" s="62" t="s">
        <v>5</v>
      </c>
      <c r="U23" s="64">
        <f>SUM(U16:U21)</f>
        <v>0</v>
      </c>
      <c r="V23" s="65" t="e">
        <f>SUM(V16:V21)</f>
        <v>#DIV/0!</v>
      </c>
    </row>
    <row r="24" spans="2:22">
      <c r="B24" s="39"/>
      <c r="C24" s="39"/>
      <c r="E24" s="39"/>
      <c r="F24" s="39"/>
      <c r="G24" s="2"/>
      <c r="H24" s="39"/>
      <c r="I24" s="39"/>
      <c r="J24" s="2"/>
      <c r="K24" s="39"/>
      <c r="L24" s="39"/>
      <c r="M24" s="2"/>
      <c r="N24" s="39"/>
      <c r="O24" s="39"/>
      <c r="P24" s="2"/>
      <c r="Q24" s="39"/>
      <c r="R24" s="39"/>
      <c r="V24" s="65"/>
    </row>
    <row r="25" spans="2:22">
      <c r="B25" s="39"/>
      <c r="C25" s="39"/>
      <c r="E25" s="39"/>
      <c r="F25" s="39"/>
      <c r="G25" s="2"/>
      <c r="H25" s="39"/>
      <c r="I25" s="39"/>
      <c r="J25" s="2"/>
      <c r="K25" s="39"/>
      <c r="L25" s="39"/>
      <c r="M25" s="2"/>
      <c r="N25" s="39"/>
      <c r="O25" s="39"/>
      <c r="P25" s="2"/>
      <c r="Q25" s="39"/>
      <c r="R25" s="39"/>
    </row>
    <row r="26" spans="2:22">
      <c r="B26" s="39"/>
      <c r="C26" s="39"/>
      <c r="E26" s="39"/>
      <c r="F26" s="39"/>
      <c r="G26" s="2"/>
      <c r="H26" s="39"/>
      <c r="I26" s="39"/>
      <c r="J26" s="2"/>
      <c r="K26" s="39"/>
      <c r="L26" s="39"/>
      <c r="M26" s="2"/>
      <c r="N26" s="39"/>
      <c r="O26" s="39"/>
      <c r="P26" s="2"/>
      <c r="Q26" s="39"/>
      <c r="R26" s="39"/>
    </row>
    <row r="27" spans="2:22">
      <c r="B27" s="39"/>
      <c r="C27" s="39"/>
      <c r="E27" s="39"/>
      <c r="F27" s="39"/>
      <c r="G27" s="2"/>
      <c r="H27" s="39"/>
      <c r="I27" s="39"/>
      <c r="J27" s="2"/>
      <c r="K27" s="39"/>
      <c r="L27" s="39"/>
      <c r="M27" s="2"/>
      <c r="N27" s="39"/>
      <c r="O27" s="39"/>
      <c r="P27" s="2"/>
      <c r="Q27" s="39"/>
      <c r="R27" s="39"/>
    </row>
    <row r="28" spans="2:22">
      <c r="B28" s="39"/>
      <c r="C28" s="39"/>
      <c r="E28" s="39"/>
      <c r="F28" s="39"/>
      <c r="G28" s="2"/>
      <c r="H28" s="39"/>
      <c r="I28" s="39"/>
      <c r="J28" s="2"/>
      <c r="K28" s="39"/>
      <c r="L28" s="39"/>
      <c r="M28" s="2"/>
      <c r="N28" s="39"/>
      <c r="O28" s="39"/>
      <c r="P28" s="2"/>
      <c r="Q28" s="39"/>
      <c r="R28" s="39"/>
    </row>
    <row r="29" spans="2:22">
      <c r="B29" s="2"/>
      <c r="C29" s="2"/>
      <c r="E29" s="2"/>
      <c r="F29" s="2"/>
      <c r="G29" s="2"/>
      <c r="H29" s="2"/>
      <c r="I29" s="2"/>
      <c r="J29" s="2"/>
      <c r="K29" s="2"/>
      <c r="L29" s="2"/>
      <c r="M29" s="2"/>
      <c r="N29" s="2"/>
      <c r="O29" s="2"/>
      <c r="P29" s="2"/>
      <c r="Q29" s="2"/>
      <c r="R29" s="2"/>
    </row>
    <row r="30" spans="2:22">
      <c r="B30" s="3" t="s">
        <v>5</v>
      </c>
      <c r="C30" s="33">
        <f>SUM(C16:C28)</f>
        <v>0</v>
      </c>
      <c r="E30" s="3" t="s">
        <v>5</v>
      </c>
      <c r="F30" s="33">
        <f>SUM(F16:F28)</f>
        <v>0</v>
      </c>
      <c r="G30" s="2"/>
      <c r="H30" s="3" t="s">
        <v>5</v>
      </c>
      <c r="I30" s="33">
        <f>SUM(I16:I28)</f>
        <v>0</v>
      </c>
      <c r="J30" s="2"/>
      <c r="K30" s="3" t="s">
        <v>5</v>
      </c>
      <c r="L30" s="33">
        <f>SUM(L16:L28)</f>
        <v>0</v>
      </c>
      <c r="M30" s="2"/>
      <c r="N30" s="3" t="s">
        <v>5</v>
      </c>
      <c r="O30" s="33">
        <f>SUM(O16:O28)</f>
        <v>0</v>
      </c>
      <c r="P30" s="2"/>
      <c r="Q30" s="3" t="s">
        <v>5</v>
      </c>
      <c r="R30" s="33">
        <f>SUM(R16:R28)</f>
        <v>0</v>
      </c>
    </row>
    <row r="34" spans="2:22" ht="16">
      <c r="B34" s="15" t="s">
        <v>152</v>
      </c>
      <c r="C34" s="15"/>
      <c r="D34" s="15"/>
      <c r="E34" s="15"/>
      <c r="F34" s="15"/>
      <c r="G34" s="15"/>
      <c r="H34" s="15"/>
      <c r="I34" s="15"/>
      <c r="J34" s="15"/>
      <c r="K34" s="15"/>
      <c r="L34" s="15"/>
      <c r="M34" s="15"/>
      <c r="N34" s="15"/>
      <c r="O34" s="15"/>
      <c r="P34" s="15"/>
      <c r="Q34" s="15"/>
      <c r="R34" s="15"/>
    </row>
    <row r="35" spans="2:22">
      <c r="B35" s="2"/>
      <c r="C35" s="2"/>
      <c r="D35" s="2"/>
      <c r="E35" s="2"/>
      <c r="F35" s="2"/>
      <c r="G35" s="2"/>
      <c r="H35" s="2"/>
      <c r="I35" s="2"/>
      <c r="J35" s="2"/>
      <c r="K35" s="2"/>
      <c r="L35" s="2"/>
      <c r="M35" s="2"/>
      <c r="N35" s="2"/>
      <c r="O35" s="2"/>
      <c r="P35" s="2"/>
      <c r="Q35" s="2"/>
      <c r="R35" s="2"/>
    </row>
    <row r="36" spans="2:22">
      <c r="B36" s="3" t="s">
        <v>140</v>
      </c>
      <c r="C36" s="2"/>
      <c r="E36" s="3" t="s">
        <v>25</v>
      </c>
      <c r="F36" s="2"/>
      <c r="G36" s="2"/>
      <c r="H36" s="3" t="s">
        <v>141</v>
      </c>
      <c r="I36" s="2"/>
      <c r="J36" s="2"/>
      <c r="K36" s="3" t="s">
        <v>142</v>
      </c>
      <c r="L36" s="2"/>
      <c r="M36" s="2"/>
      <c r="N36" s="3" t="s">
        <v>143</v>
      </c>
      <c r="O36" s="2"/>
      <c r="P36" s="2"/>
      <c r="Q36" s="3" t="s">
        <v>144</v>
      </c>
      <c r="R36" s="2"/>
      <c r="T36" s="62" t="s">
        <v>149</v>
      </c>
      <c r="U36" s="62" t="s">
        <v>5</v>
      </c>
    </row>
    <row r="37" spans="2:22">
      <c r="B37" s="2" t="s">
        <v>69</v>
      </c>
      <c r="C37" s="5" t="s">
        <v>145</v>
      </c>
      <c r="E37" s="2" t="s">
        <v>69</v>
      </c>
      <c r="F37" s="5" t="s">
        <v>145</v>
      </c>
      <c r="G37" s="2"/>
      <c r="H37" s="2" t="s">
        <v>69</v>
      </c>
      <c r="I37" s="5" t="s">
        <v>145</v>
      </c>
      <c r="J37" s="2"/>
      <c r="K37" s="2" t="s">
        <v>69</v>
      </c>
      <c r="L37" s="5" t="s">
        <v>145</v>
      </c>
      <c r="M37" s="2"/>
      <c r="N37" s="2" t="s">
        <v>69</v>
      </c>
      <c r="O37" s="5" t="s">
        <v>145</v>
      </c>
      <c r="P37" s="2"/>
      <c r="Q37" s="2" t="s">
        <v>69</v>
      </c>
      <c r="R37" s="5" t="s">
        <v>145</v>
      </c>
      <c r="U37" s="1" t="s">
        <v>145</v>
      </c>
      <c r="V37" s="1" t="s">
        <v>150</v>
      </c>
    </row>
    <row r="38" spans="2:22">
      <c r="B38" s="39"/>
      <c r="C38" s="39"/>
      <c r="E38" s="39"/>
      <c r="F38" s="39"/>
      <c r="G38" s="2"/>
      <c r="H38" s="39"/>
      <c r="I38" s="39"/>
      <c r="J38" s="2"/>
      <c r="K38" s="39"/>
      <c r="L38" s="39"/>
      <c r="M38" s="2"/>
      <c r="N38" s="39"/>
      <c r="O38" s="39"/>
      <c r="P38" s="2"/>
      <c r="Q38" s="39"/>
      <c r="R38" s="39"/>
      <c r="T38" s="1" t="s">
        <v>146</v>
      </c>
      <c r="U38" s="64">
        <f>C52</f>
        <v>0</v>
      </c>
      <c r="V38" s="65" t="e">
        <f>U38/U$23</f>
        <v>#DIV/0!</v>
      </c>
    </row>
    <row r="39" spans="2:22">
      <c r="B39" s="39"/>
      <c r="C39" s="39"/>
      <c r="E39" s="39"/>
      <c r="F39" s="39"/>
      <c r="G39" s="2"/>
      <c r="H39" s="39"/>
      <c r="I39" s="39"/>
      <c r="J39" s="2"/>
      <c r="K39" s="39"/>
      <c r="L39" s="39"/>
      <c r="M39" s="2"/>
      <c r="N39" s="39"/>
      <c r="O39" s="39"/>
      <c r="P39" s="2"/>
      <c r="Q39" s="39"/>
      <c r="R39" s="39"/>
      <c r="T39" s="1" t="s">
        <v>2</v>
      </c>
      <c r="U39" s="64">
        <f>F52</f>
        <v>0</v>
      </c>
      <c r="V39" s="65" t="e">
        <f t="shared" ref="V39:V42" si="1">U39/U$23</f>
        <v>#DIV/0!</v>
      </c>
    </row>
    <row r="40" spans="2:22">
      <c r="B40" s="39"/>
      <c r="C40" s="39"/>
      <c r="E40" s="39"/>
      <c r="F40" s="39"/>
      <c r="G40" s="2"/>
      <c r="H40" s="39"/>
      <c r="I40" s="39"/>
      <c r="J40" s="2"/>
      <c r="K40" s="39"/>
      <c r="L40" s="39"/>
      <c r="M40" s="2"/>
      <c r="N40" s="39"/>
      <c r="O40" s="39"/>
      <c r="P40" s="2"/>
      <c r="Q40" s="39"/>
      <c r="R40" s="39"/>
      <c r="T40" s="1" t="s">
        <v>137</v>
      </c>
      <c r="U40" s="64">
        <f>I52</f>
        <v>0</v>
      </c>
      <c r="V40" s="65" t="e">
        <f t="shared" si="1"/>
        <v>#DIV/0!</v>
      </c>
    </row>
    <row r="41" spans="2:22">
      <c r="B41" s="39"/>
      <c r="C41" s="39"/>
      <c r="E41" s="39"/>
      <c r="F41" s="39"/>
      <c r="G41" s="2"/>
      <c r="H41" s="39"/>
      <c r="I41" s="39"/>
      <c r="J41" s="2"/>
      <c r="K41" s="39"/>
      <c r="L41" s="39"/>
      <c r="M41" s="2"/>
      <c r="N41" s="39"/>
      <c r="O41" s="39"/>
      <c r="P41" s="2"/>
      <c r="Q41" s="39"/>
      <c r="R41" s="39"/>
      <c r="T41" s="1" t="s">
        <v>147</v>
      </c>
      <c r="U41" s="64">
        <f>L52</f>
        <v>0</v>
      </c>
      <c r="V41" s="65" t="e">
        <f t="shared" si="1"/>
        <v>#DIV/0!</v>
      </c>
    </row>
    <row r="42" spans="2:22">
      <c r="B42" s="39"/>
      <c r="C42" s="39"/>
      <c r="E42" s="39"/>
      <c r="F42" s="39"/>
      <c r="G42" s="2"/>
      <c r="H42" s="39"/>
      <c r="I42" s="39"/>
      <c r="J42" s="2"/>
      <c r="K42" s="39"/>
      <c r="L42" s="39"/>
      <c r="M42" s="2"/>
      <c r="N42" s="39"/>
      <c r="O42" s="39"/>
      <c r="P42" s="2"/>
      <c r="Q42" s="39"/>
      <c r="R42" s="39"/>
      <c r="T42" s="1" t="s">
        <v>148</v>
      </c>
      <c r="U42" s="64">
        <f>O52</f>
        <v>0</v>
      </c>
      <c r="V42" s="65" t="e">
        <f t="shared" si="1"/>
        <v>#DIV/0!</v>
      </c>
    </row>
    <row r="43" spans="2:22">
      <c r="B43" s="39"/>
      <c r="C43" s="39"/>
      <c r="E43" s="39"/>
      <c r="F43" s="39"/>
      <c r="G43" s="2"/>
      <c r="H43" s="39"/>
      <c r="I43" s="39"/>
      <c r="J43" s="2"/>
      <c r="K43" s="39"/>
      <c r="L43" s="39"/>
      <c r="M43" s="2"/>
      <c r="N43" s="39"/>
      <c r="O43" s="39"/>
      <c r="P43" s="2"/>
      <c r="Q43" s="39"/>
      <c r="R43" s="39"/>
      <c r="T43" s="1" t="s">
        <v>144</v>
      </c>
      <c r="U43" s="64">
        <f>R52</f>
        <v>0</v>
      </c>
      <c r="V43" s="65" t="e">
        <f>U43/U$23</f>
        <v>#DIV/0!</v>
      </c>
    </row>
    <row r="44" spans="2:22">
      <c r="B44" s="39"/>
      <c r="C44" s="39"/>
      <c r="E44" s="39"/>
      <c r="F44" s="39"/>
      <c r="G44" s="2"/>
      <c r="H44" s="39"/>
      <c r="I44" s="39"/>
      <c r="J44" s="2"/>
      <c r="K44" s="39"/>
      <c r="L44" s="39"/>
      <c r="M44" s="2"/>
      <c r="N44" s="39"/>
      <c r="O44" s="39"/>
      <c r="P44" s="2"/>
      <c r="Q44" s="39"/>
      <c r="R44" s="39"/>
      <c r="V44" s="65"/>
    </row>
    <row r="45" spans="2:22">
      <c r="B45" s="39"/>
      <c r="C45" s="39"/>
      <c r="E45" s="39"/>
      <c r="F45" s="39"/>
      <c r="G45" s="2"/>
      <c r="H45" s="39"/>
      <c r="I45" s="39"/>
      <c r="J45" s="2"/>
      <c r="K45" s="39"/>
      <c r="L45" s="39"/>
      <c r="M45" s="2"/>
      <c r="N45" s="39"/>
      <c r="O45" s="39"/>
      <c r="P45" s="2"/>
      <c r="Q45" s="39"/>
      <c r="R45" s="39"/>
      <c r="T45" s="62" t="s">
        <v>5</v>
      </c>
      <c r="U45" s="64">
        <f>SUM(U38:U43)</f>
        <v>0</v>
      </c>
      <c r="V45" s="65" t="e">
        <f>SUM(V38:V43)</f>
        <v>#DIV/0!</v>
      </c>
    </row>
    <row r="46" spans="2:22">
      <c r="B46" s="39"/>
      <c r="C46" s="39"/>
      <c r="E46" s="39"/>
      <c r="F46" s="39"/>
      <c r="G46" s="2"/>
      <c r="H46" s="39"/>
      <c r="I46" s="39"/>
      <c r="J46" s="2"/>
      <c r="K46" s="39"/>
      <c r="L46" s="39"/>
      <c r="M46" s="2"/>
      <c r="N46" s="39"/>
      <c r="O46" s="39"/>
      <c r="P46" s="2"/>
      <c r="Q46" s="39"/>
      <c r="R46" s="39"/>
      <c r="V46" s="65"/>
    </row>
    <row r="47" spans="2:22">
      <c r="B47" s="39"/>
      <c r="C47" s="39"/>
      <c r="E47" s="39"/>
      <c r="F47" s="39"/>
      <c r="G47" s="2"/>
      <c r="H47" s="39"/>
      <c r="I47" s="39"/>
      <c r="J47" s="2"/>
      <c r="K47" s="39"/>
      <c r="L47" s="39"/>
      <c r="M47" s="2"/>
      <c r="N47" s="39"/>
      <c r="O47" s="39"/>
      <c r="P47" s="2"/>
      <c r="Q47" s="39"/>
      <c r="R47" s="39"/>
    </row>
    <row r="48" spans="2:22">
      <c r="B48" s="39"/>
      <c r="C48" s="39"/>
      <c r="E48" s="39"/>
      <c r="F48" s="39"/>
      <c r="G48" s="2"/>
      <c r="H48" s="39"/>
      <c r="I48" s="39"/>
      <c r="J48" s="2"/>
      <c r="K48" s="39"/>
      <c r="L48" s="39"/>
      <c r="M48" s="2"/>
      <c r="N48" s="39"/>
      <c r="O48" s="39"/>
      <c r="P48" s="2"/>
      <c r="Q48" s="39"/>
      <c r="R48" s="39"/>
    </row>
    <row r="49" spans="2:18">
      <c r="B49" s="39"/>
      <c r="C49" s="39"/>
      <c r="E49" s="39"/>
      <c r="F49" s="39"/>
      <c r="G49" s="2"/>
      <c r="H49" s="39"/>
      <c r="I49" s="39"/>
      <c r="J49" s="2"/>
      <c r="K49" s="39"/>
      <c r="L49" s="39"/>
      <c r="M49" s="2"/>
      <c r="N49" s="39"/>
      <c r="O49" s="39"/>
      <c r="P49" s="2"/>
      <c r="Q49" s="39"/>
      <c r="R49" s="39"/>
    </row>
    <row r="50" spans="2:18">
      <c r="B50" s="39"/>
      <c r="C50" s="39"/>
      <c r="E50" s="39"/>
      <c r="F50" s="39"/>
      <c r="G50" s="2"/>
      <c r="H50" s="39"/>
      <c r="I50" s="39"/>
      <c r="J50" s="2"/>
      <c r="K50" s="39"/>
      <c r="L50" s="39"/>
      <c r="M50" s="2"/>
      <c r="N50" s="39"/>
      <c r="O50" s="39"/>
      <c r="P50" s="2"/>
      <c r="Q50" s="39"/>
      <c r="R50" s="39"/>
    </row>
    <row r="51" spans="2:18">
      <c r="B51" s="2"/>
      <c r="C51" s="2"/>
      <c r="E51" s="2"/>
      <c r="F51" s="2"/>
      <c r="G51" s="2"/>
      <c r="H51" s="2"/>
      <c r="I51" s="2"/>
      <c r="J51" s="2"/>
      <c r="K51" s="2"/>
      <c r="L51" s="2"/>
      <c r="M51" s="2"/>
      <c r="N51" s="2"/>
      <c r="O51" s="2"/>
      <c r="P51" s="2"/>
      <c r="Q51" s="2"/>
      <c r="R51" s="2"/>
    </row>
    <row r="52" spans="2:18">
      <c r="B52" s="3" t="s">
        <v>5</v>
      </c>
      <c r="C52" s="33">
        <f>SUM(C38:C50)</f>
        <v>0</v>
      </c>
      <c r="E52" s="3" t="s">
        <v>5</v>
      </c>
      <c r="F52" s="33">
        <f>SUM(F38:F50)</f>
        <v>0</v>
      </c>
      <c r="G52" s="2"/>
      <c r="H52" s="3" t="s">
        <v>5</v>
      </c>
      <c r="I52" s="33">
        <f>SUM(I38:I50)</f>
        <v>0</v>
      </c>
      <c r="J52" s="2"/>
      <c r="K52" s="3" t="s">
        <v>5</v>
      </c>
      <c r="L52" s="33">
        <f>SUM(L38:L50)</f>
        <v>0</v>
      </c>
      <c r="M52" s="2"/>
      <c r="N52" s="3" t="s">
        <v>5</v>
      </c>
      <c r="O52" s="33">
        <f>SUM(O38:O50)</f>
        <v>0</v>
      </c>
      <c r="P52" s="2"/>
      <c r="Q52" s="3" t="s">
        <v>5</v>
      </c>
      <c r="R52" s="33">
        <f>SUM(R38:R50)</f>
        <v>0</v>
      </c>
    </row>
  </sheetData>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2"/>
  <sheetViews>
    <sheetView zoomScale="110" zoomScaleNormal="110" zoomScalePageLayoutView="110" workbookViewId="0">
      <selection activeCell="B21" sqref="B21"/>
    </sheetView>
  </sheetViews>
  <sheetFormatPr baseColWidth="10" defaultRowHeight="15" x14ac:dyDescent="0"/>
  <cols>
    <col min="1" max="5" width="10.83203125" style="1"/>
    <col min="6" max="7" width="12.6640625" style="1" bestFit="1" customWidth="1"/>
    <col min="8" max="16384" width="10.83203125" style="1"/>
  </cols>
  <sheetData>
    <row r="2" spans="2:15" ht="16">
      <c r="B2" s="15" t="s">
        <v>34</v>
      </c>
      <c r="C2" s="15"/>
      <c r="D2" s="15"/>
      <c r="E2" s="15"/>
      <c r="F2" s="15"/>
      <c r="G2" s="15"/>
      <c r="H2" s="15"/>
      <c r="I2" s="15"/>
      <c r="J2" s="15"/>
      <c r="K2" s="15"/>
      <c r="L2" s="15"/>
    </row>
    <row r="3" spans="2:15">
      <c r="B3" s="2"/>
      <c r="C3" s="2"/>
      <c r="D3" s="2"/>
      <c r="E3" s="2"/>
      <c r="F3" s="2"/>
      <c r="G3" s="2"/>
      <c r="H3" s="2"/>
      <c r="I3" s="2"/>
      <c r="J3" s="2"/>
      <c r="K3" s="2"/>
      <c r="L3" s="2"/>
    </row>
    <row r="4" spans="2:15">
      <c r="B4" s="2"/>
      <c r="C4" s="2"/>
      <c r="D4" s="2"/>
      <c r="E4" s="2"/>
      <c r="F4" s="2"/>
      <c r="G4" s="2"/>
      <c r="H4" s="2"/>
      <c r="I4" s="2"/>
      <c r="J4" s="2"/>
      <c r="K4" s="2"/>
      <c r="L4" s="2"/>
    </row>
    <row r="5" spans="2:15">
      <c r="B5" s="2"/>
      <c r="C5" s="2"/>
      <c r="D5" s="2"/>
      <c r="E5" s="2"/>
      <c r="F5" s="2"/>
      <c r="G5" s="2"/>
      <c r="H5" s="2"/>
      <c r="I5" s="2"/>
      <c r="J5" s="2"/>
      <c r="K5" s="2"/>
      <c r="L5" s="2"/>
    </row>
    <row r="6" spans="2:15">
      <c r="B6" s="2"/>
      <c r="C6" s="2"/>
      <c r="D6" s="2"/>
      <c r="E6" s="2"/>
      <c r="F6" s="2"/>
      <c r="G6" s="2"/>
      <c r="H6" s="2"/>
      <c r="I6" s="2"/>
      <c r="J6" s="2"/>
      <c r="K6" s="2"/>
      <c r="L6" s="2"/>
    </row>
    <row r="7" spans="2:15">
      <c r="B7" s="2"/>
      <c r="C7" s="2"/>
      <c r="D7" s="2"/>
      <c r="E7" s="2"/>
      <c r="F7" s="2"/>
      <c r="G7" s="2"/>
      <c r="H7" s="2"/>
      <c r="I7" s="2"/>
      <c r="J7" s="2"/>
      <c r="K7" s="2"/>
      <c r="L7" s="2"/>
    </row>
    <row r="8" spans="2:15">
      <c r="B8" s="75"/>
    </row>
    <row r="9" spans="2:15">
      <c r="B9" s="77" t="s">
        <v>125</v>
      </c>
      <c r="C9" s="62" t="s">
        <v>69</v>
      </c>
      <c r="D9" s="62"/>
      <c r="E9" s="62"/>
      <c r="F9" s="62"/>
      <c r="G9" s="62"/>
      <c r="H9" s="62"/>
      <c r="I9" s="62"/>
      <c r="J9" s="62"/>
      <c r="K9" s="62"/>
      <c r="L9" s="62"/>
      <c r="O9" s="62"/>
    </row>
    <row r="10" spans="2:15">
      <c r="B10" s="75">
        <v>1</v>
      </c>
      <c r="C10" s="87"/>
      <c r="D10" s="87"/>
      <c r="E10" s="87"/>
      <c r="F10" s="87"/>
      <c r="G10" s="87"/>
      <c r="H10" s="87"/>
      <c r="I10" s="87"/>
      <c r="J10" s="87"/>
      <c r="K10" s="87"/>
      <c r="L10" s="87"/>
    </row>
    <row r="11" spans="2:15">
      <c r="B11" s="75">
        <v>2</v>
      </c>
      <c r="C11" s="87"/>
      <c r="D11" s="87"/>
      <c r="E11" s="87"/>
      <c r="F11" s="87"/>
      <c r="G11" s="87"/>
      <c r="H11" s="87"/>
      <c r="I11" s="87"/>
      <c r="J11" s="87"/>
      <c r="K11" s="87"/>
      <c r="L11" s="87"/>
    </row>
    <row r="12" spans="2:15">
      <c r="B12" s="75">
        <v>3</v>
      </c>
      <c r="C12" s="76"/>
      <c r="D12" s="76"/>
      <c r="E12" s="76"/>
      <c r="F12" s="76"/>
      <c r="G12" s="76"/>
      <c r="H12" s="76"/>
      <c r="I12" s="76"/>
      <c r="J12" s="76"/>
      <c r="K12" s="76"/>
      <c r="L12" s="76"/>
    </row>
    <row r="13" spans="2:15">
      <c r="B13" s="75">
        <v>4</v>
      </c>
      <c r="C13" s="76"/>
      <c r="D13" s="76"/>
      <c r="E13" s="76"/>
      <c r="F13" s="76"/>
      <c r="G13" s="76"/>
      <c r="H13" s="76"/>
      <c r="I13" s="76"/>
      <c r="J13" s="76"/>
      <c r="K13" s="76"/>
      <c r="L13" s="76"/>
    </row>
    <row r="14" spans="2:15">
      <c r="B14" s="75">
        <v>5</v>
      </c>
      <c r="C14" s="76"/>
      <c r="D14" s="76"/>
      <c r="E14" s="76"/>
      <c r="F14" s="76"/>
      <c r="G14" s="76"/>
      <c r="H14" s="76"/>
      <c r="I14" s="76"/>
      <c r="J14" s="76"/>
      <c r="K14" s="76"/>
      <c r="L14" s="76"/>
    </row>
    <row r="15" spans="2:15">
      <c r="B15" s="75">
        <v>6</v>
      </c>
      <c r="C15" s="76"/>
      <c r="D15" s="76"/>
      <c r="E15" s="76"/>
      <c r="F15" s="76"/>
      <c r="G15" s="76"/>
      <c r="H15" s="76"/>
      <c r="I15" s="76"/>
      <c r="J15" s="76"/>
      <c r="K15" s="76"/>
      <c r="L15" s="76"/>
    </row>
    <row r="16" spans="2:15">
      <c r="B16" s="75">
        <v>7</v>
      </c>
      <c r="C16" s="76"/>
      <c r="D16" s="76"/>
      <c r="E16" s="76"/>
      <c r="F16" s="76"/>
      <c r="G16" s="76"/>
      <c r="H16" s="76"/>
      <c r="I16" s="76"/>
      <c r="J16" s="76"/>
      <c r="K16" s="76"/>
      <c r="L16" s="76"/>
    </row>
    <row r="17" spans="2:12">
      <c r="B17" s="75">
        <v>8</v>
      </c>
      <c r="C17" s="76"/>
      <c r="D17" s="76"/>
      <c r="E17" s="76"/>
      <c r="F17" s="76"/>
      <c r="G17" s="76"/>
      <c r="H17" s="76"/>
      <c r="I17" s="76"/>
      <c r="J17" s="76"/>
      <c r="K17" s="76"/>
      <c r="L17" s="76"/>
    </row>
    <row r="18" spans="2:12">
      <c r="B18" s="75">
        <v>9</v>
      </c>
      <c r="C18" s="76"/>
      <c r="D18" s="76"/>
      <c r="E18" s="76"/>
      <c r="F18" s="76"/>
      <c r="G18" s="76"/>
      <c r="H18" s="76"/>
      <c r="I18" s="76"/>
      <c r="J18" s="76"/>
      <c r="K18" s="76"/>
      <c r="L18" s="76"/>
    </row>
    <row r="19" spans="2:12">
      <c r="B19" s="75">
        <v>10</v>
      </c>
      <c r="C19" s="76"/>
      <c r="D19" s="76"/>
      <c r="E19" s="76"/>
      <c r="F19" s="76"/>
      <c r="G19" s="76"/>
      <c r="H19" s="76"/>
      <c r="I19" s="76"/>
      <c r="J19" s="76"/>
      <c r="K19" s="76"/>
      <c r="L19" s="76"/>
    </row>
    <row r="20" spans="2:12">
      <c r="B20" s="75" t="s">
        <v>158</v>
      </c>
      <c r="C20" s="76"/>
      <c r="D20" s="76"/>
      <c r="E20" s="76"/>
      <c r="F20" s="76"/>
      <c r="G20" s="76"/>
      <c r="H20" s="76"/>
      <c r="I20" s="76"/>
      <c r="J20" s="76"/>
      <c r="K20" s="76"/>
      <c r="L20" s="76"/>
    </row>
    <row r="21" spans="2:12">
      <c r="B21" s="75"/>
      <c r="C21" s="76"/>
      <c r="D21" s="76"/>
      <c r="E21" s="76"/>
      <c r="F21" s="76"/>
      <c r="G21" s="76"/>
      <c r="H21" s="76"/>
      <c r="I21" s="76"/>
      <c r="J21" s="76"/>
      <c r="K21" s="76"/>
      <c r="L21" s="76"/>
    </row>
    <row r="22" spans="2:12">
      <c r="B22" s="75"/>
      <c r="C22" s="76"/>
      <c r="D22" s="76"/>
      <c r="E22" s="76"/>
      <c r="F22" s="76"/>
      <c r="G22" s="76"/>
      <c r="H22" s="76"/>
      <c r="I22" s="76"/>
      <c r="J22" s="76"/>
      <c r="K22" s="76"/>
      <c r="L22" s="76"/>
    </row>
    <row r="23" spans="2:12">
      <c r="B23" s="75"/>
      <c r="C23" s="76"/>
      <c r="D23" s="76"/>
      <c r="E23" s="76"/>
      <c r="F23" s="76"/>
      <c r="G23" s="76"/>
      <c r="H23" s="76"/>
      <c r="I23" s="76"/>
      <c r="J23" s="76"/>
      <c r="K23" s="76"/>
      <c r="L23" s="76"/>
    </row>
    <row r="24" spans="2:12">
      <c r="B24" s="75"/>
      <c r="C24" s="76"/>
      <c r="D24" s="76"/>
      <c r="E24" s="76"/>
      <c r="F24" s="76"/>
      <c r="G24" s="76"/>
      <c r="H24" s="76"/>
      <c r="I24" s="76"/>
      <c r="J24" s="76"/>
      <c r="K24" s="76"/>
      <c r="L24" s="76"/>
    </row>
    <row r="25" spans="2:12">
      <c r="B25" s="75"/>
      <c r="C25" s="76"/>
      <c r="D25" s="76"/>
      <c r="E25" s="76"/>
      <c r="F25" s="76"/>
      <c r="G25" s="76"/>
      <c r="H25" s="76"/>
      <c r="I25" s="76"/>
      <c r="J25" s="76"/>
      <c r="K25" s="76"/>
      <c r="L25" s="76"/>
    </row>
    <row r="26" spans="2:12">
      <c r="B26" s="75"/>
      <c r="C26" s="76"/>
      <c r="D26" s="76"/>
      <c r="E26" s="76"/>
      <c r="F26" s="76"/>
      <c r="G26" s="76"/>
      <c r="H26" s="76"/>
      <c r="I26" s="76"/>
      <c r="J26" s="76"/>
      <c r="K26" s="76"/>
      <c r="L26" s="76"/>
    </row>
    <row r="27" spans="2:12">
      <c r="B27" s="75"/>
      <c r="C27" s="76"/>
      <c r="D27" s="76"/>
      <c r="E27" s="76"/>
      <c r="F27" s="76"/>
      <c r="G27" s="76"/>
      <c r="H27" s="76"/>
      <c r="I27" s="76"/>
      <c r="J27" s="76"/>
      <c r="K27" s="76"/>
      <c r="L27" s="76"/>
    </row>
    <row r="28" spans="2:12">
      <c r="B28" s="75"/>
      <c r="C28" s="76"/>
      <c r="D28" s="76"/>
      <c r="E28" s="76"/>
      <c r="F28" s="76"/>
      <c r="G28" s="76"/>
      <c r="H28" s="76"/>
      <c r="I28" s="76"/>
      <c r="J28" s="76"/>
      <c r="K28" s="76"/>
      <c r="L28" s="76"/>
    </row>
    <row r="29" spans="2:12">
      <c r="B29" s="75"/>
      <c r="C29" s="76"/>
      <c r="D29" s="76"/>
      <c r="E29" s="76"/>
      <c r="F29" s="76"/>
      <c r="G29" s="76"/>
      <c r="H29" s="76"/>
      <c r="I29" s="76"/>
      <c r="J29" s="76"/>
      <c r="K29" s="76"/>
      <c r="L29" s="76"/>
    </row>
    <row r="30" spans="2:12">
      <c r="B30" s="75"/>
      <c r="C30" s="76"/>
      <c r="D30" s="76"/>
      <c r="E30" s="76"/>
      <c r="F30" s="76"/>
      <c r="G30" s="76"/>
      <c r="H30" s="76"/>
      <c r="I30" s="76"/>
      <c r="J30" s="76"/>
      <c r="K30" s="76"/>
      <c r="L30" s="76"/>
    </row>
    <row r="31" spans="2:12">
      <c r="B31" s="75"/>
      <c r="C31" s="76"/>
      <c r="D31" s="76"/>
      <c r="E31" s="76"/>
      <c r="F31" s="76"/>
      <c r="G31" s="76"/>
      <c r="H31" s="76"/>
      <c r="I31" s="76"/>
      <c r="J31" s="76"/>
      <c r="K31" s="76"/>
      <c r="L31" s="76"/>
    </row>
    <row r="32" spans="2:12">
      <c r="B32" s="75"/>
      <c r="C32" s="76"/>
      <c r="D32" s="76"/>
      <c r="E32" s="76"/>
      <c r="F32" s="76"/>
      <c r="G32" s="76"/>
      <c r="H32" s="76"/>
      <c r="I32" s="76"/>
      <c r="J32" s="76"/>
      <c r="K32" s="76"/>
      <c r="L32" s="76"/>
    </row>
    <row r="33" spans="2:12">
      <c r="B33" s="75"/>
      <c r="C33" s="76"/>
      <c r="D33" s="76"/>
      <c r="E33" s="76"/>
      <c r="F33" s="76"/>
      <c r="G33" s="76"/>
      <c r="H33" s="76"/>
      <c r="I33" s="76"/>
      <c r="J33" s="76"/>
      <c r="K33" s="76"/>
      <c r="L33" s="76"/>
    </row>
    <row r="34" spans="2:12">
      <c r="B34" s="75"/>
      <c r="C34" s="76"/>
      <c r="D34" s="76"/>
      <c r="E34" s="76"/>
      <c r="F34" s="76"/>
      <c r="G34" s="76"/>
      <c r="H34" s="76"/>
      <c r="I34" s="76"/>
      <c r="J34" s="76"/>
      <c r="K34" s="76"/>
      <c r="L34" s="76"/>
    </row>
    <row r="35" spans="2:12">
      <c r="B35" s="75"/>
      <c r="C35" s="76"/>
      <c r="D35" s="76"/>
      <c r="E35" s="76"/>
      <c r="F35" s="76"/>
      <c r="G35" s="76"/>
      <c r="H35" s="76"/>
      <c r="I35" s="76"/>
      <c r="J35" s="76"/>
      <c r="K35" s="76"/>
      <c r="L35" s="76"/>
    </row>
    <row r="36" spans="2:12">
      <c r="B36" s="75"/>
      <c r="C36" s="76"/>
      <c r="D36" s="76"/>
      <c r="E36" s="76"/>
      <c r="F36" s="76"/>
      <c r="G36" s="76"/>
      <c r="H36" s="76"/>
      <c r="I36" s="76"/>
      <c r="J36" s="76"/>
      <c r="K36" s="76"/>
      <c r="L36" s="76"/>
    </row>
    <row r="37" spans="2:12">
      <c r="B37" s="75"/>
      <c r="C37" s="76"/>
      <c r="D37" s="76"/>
      <c r="E37" s="76"/>
      <c r="F37" s="76"/>
      <c r="G37" s="76"/>
      <c r="H37" s="76"/>
      <c r="I37" s="76"/>
      <c r="J37" s="76"/>
      <c r="K37" s="76"/>
      <c r="L37" s="76"/>
    </row>
    <row r="38" spans="2:12">
      <c r="B38" s="75"/>
      <c r="C38" s="76"/>
      <c r="D38" s="76"/>
      <c r="E38" s="76"/>
      <c r="F38" s="76"/>
      <c r="G38" s="76"/>
      <c r="H38" s="76"/>
      <c r="I38" s="76"/>
      <c r="J38" s="76"/>
      <c r="K38" s="76"/>
      <c r="L38" s="76"/>
    </row>
    <row r="39" spans="2:12">
      <c r="B39" s="75"/>
      <c r="C39" s="76"/>
      <c r="D39" s="76"/>
      <c r="E39" s="76"/>
      <c r="F39" s="76"/>
      <c r="G39" s="76"/>
      <c r="H39" s="76"/>
      <c r="I39" s="76"/>
      <c r="J39" s="76"/>
      <c r="K39" s="76"/>
      <c r="L39" s="76"/>
    </row>
    <row r="40" spans="2:12">
      <c r="C40" s="76"/>
      <c r="D40" s="76"/>
      <c r="E40" s="76"/>
      <c r="F40" s="76"/>
      <c r="G40" s="76"/>
      <c r="H40" s="76"/>
      <c r="I40" s="76"/>
      <c r="J40" s="76"/>
      <c r="K40" s="76"/>
      <c r="L40" s="76"/>
    </row>
    <row r="41" spans="2:12">
      <c r="C41" s="76"/>
      <c r="D41" s="76"/>
      <c r="E41" s="76"/>
      <c r="F41" s="76"/>
      <c r="G41" s="76"/>
      <c r="H41" s="76"/>
      <c r="I41" s="76"/>
      <c r="J41" s="76"/>
      <c r="K41" s="76"/>
      <c r="L41" s="76"/>
    </row>
    <row r="42" spans="2:12">
      <c r="C42" s="76"/>
      <c r="D42" s="76"/>
      <c r="E42" s="76"/>
      <c r="F42" s="76"/>
      <c r="G42" s="76"/>
      <c r="H42" s="76"/>
      <c r="I42" s="76"/>
      <c r="J42" s="76"/>
      <c r="K42" s="76"/>
      <c r="L42" s="76"/>
    </row>
    <row r="43" spans="2:12">
      <c r="C43" s="76"/>
      <c r="D43" s="76"/>
      <c r="E43" s="76"/>
      <c r="F43" s="76"/>
      <c r="G43" s="76"/>
      <c r="H43" s="76"/>
      <c r="I43" s="76"/>
      <c r="J43" s="76"/>
      <c r="K43" s="76"/>
      <c r="L43" s="76"/>
    </row>
    <row r="44" spans="2:12">
      <c r="C44" s="76"/>
      <c r="D44" s="76"/>
      <c r="E44" s="76"/>
      <c r="F44" s="76"/>
      <c r="G44" s="76"/>
      <c r="H44" s="76"/>
      <c r="I44" s="76"/>
      <c r="J44" s="76"/>
      <c r="K44" s="76"/>
      <c r="L44" s="76"/>
    </row>
    <row r="45" spans="2:12">
      <c r="C45" s="76"/>
      <c r="D45" s="76"/>
      <c r="E45" s="76"/>
      <c r="F45" s="76"/>
      <c r="G45" s="76"/>
      <c r="H45" s="76"/>
      <c r="I45" s="76"/>
      <c r="J45" s="76"/>
      <c r="K45" s="76"/>
      <c r="L45" s="76"/>
    </row>
    <row r="46" spans="2:12">
      <c r="C46" s="76"/>
      <c r="D46" s="76"/>
      <c r="E46" s="76"/>
      <c r="F46" s="76"/>
      <c r="G46" s="76"/>
      <c r="H46" s="76"/>
      <c r="I46" s="76"/>
      <c r="J46" s="76"/>
      <c r="K46" s="76"/>
      <c r="L46" s="76"/>
    </row>
    <row r="47" spans="2:12">
      <c r="C47" s="76"/>
      <c r="D47" s="76"/>
      <c r="E47" s="76"/>
      <c r="F47" s="76"/>
      <c r="G47" s="76"/>
      <c r="H47" s="76"/>
      <c r="I47" s="76"/>
      <c r="J47" s="76"/>
      <c r="K47" s="76"/>
      <c r="L47" s="76"/>
    </row>
    <row r="48" spans="2:12">
      <c r="C48" s="76"/>
      <c r="D48" s="76"/>
      <c r="E48" s="76"/>
      <c r="F48" s="76"/>
      <c r="G48" s="76"/>
      <c r="H48" s="76"/>
      <c r="I48" s="76"/>
      <c r="J48" s="76"/>
      <c r="K48" s="76"/>
      <c r="L48" s="76"/>
    </row>
    <row r="49" spans="3:12">
      <c r="C49" s="76"/>
      <c r="D49" s="76"/>
      <c r="E49" s="76"/>
      <c r="F49" s="76"/>
      <c r="G49" s="76"/>
      <c r="H49" s="76"/>
      <c r="I49" s="76"/>
      <c r="J49" s="76"/>
      <c r="K49" s="76"/>
      <c r="L49" s="76"/>
    </row>
    <row r="50" spans="3:12">
      <c r="C50" s="76"/>
      <c r="D50" s="76"/>
      <c r="E50" s="76"/>
      <c r="F50" s="76"/>
      <c r="G50" s="76"/>
      <c r="H50" s="76"/>
      <c r="I50" s="76"/>
      <c r="J50" s="76"/>
      <c r="K50" s="76"/>
      <c r="L50" s="76"/>
    </row>
    <row r="51" spans="3:12">
      <c r="C51" s="76"/>
      <c r="D51" s="76"/>
      <c r="E51" s="76"/>
      <c r="F51" s="76"/>
      <c r="G51" s="76"/>
      <c r="H51" s="76"/>
      <c r="I51" s="76"/>
      <c r="J51" s="76"/>
      <c r="K51" s="76"/>
      <c r="L51" s="76"/>
    </row>
    <row r="52" spans="3:12">
      <c r="C52" s="76"/>
      <c r="D52" s="76"/>
      <c r="E52" s="76"/>
      <c r="F52" s="76"/>
      <c r="G52" s="76"/>
      <c r="H52" s="76"/>
      <c r="I52" s="76"/>
      <c r="J52" s="76"/>
      <c r="K52" s="76"/>
      <c r="L52" s="76"/>
    </row>
  </sheetData>
  <mergeCells count="2">
    <mergeCell ref="C10:L10"/>
    <mergeCell ref="C11:L11"/>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Quick-scan</vt:lpstr>
      <vt:lpstr>Demarcatie</vt:lpstr>
      <vt:lpstr>Vastleggen aannames</vt:lpstr>
    </vt:vector>
  </TitlesOfParts>
  <Company>Van Gemen Strategie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van Gemen</dc:creator>
  <cp:lastModifiedBy>Maurits Honée</cp:lastModifiedBy>
  <cp:revision/>
  <cp:lastPrinted>2017-04-18T13:36:32Z</cp:lastPrinted>
  <dcterms:created xsi:type="dcterms:W3CDTF">2016-03-30T11:13:15Z</dcterms:created>
  <dcterms:modified xsi:type="dcterms:W3CDTF">2019-04-18T12:10:19Z</dcterms:modified>
</cp:coreProperties>
</file>