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autoCompressPictures="0"/>
  <mc:AlternateContent xmlns:mc="http://schemas.openxmlformats.org/markup-compatibility/2006">
    <mc:Choice Requires="x15">
      <x15ac:absPath xmlns:x15ac="http://schemas.microsoft.com/office/spreadsheetml/2010/11/ac" url="C:\Users\ijops\Downloads\"/>
    </mc:Choice>
  </mc:AlternateContent>
  <xr:revisionPtr revIDLastSave="0" documentId="13_ncr:1_{576944FA-C57F-45AB-9AC6-064AEA148274}" xr6:coauthVersionLast="47" xr6:coauthVersionMax="47" xr10:uidLastSave="{00000000-0000-0000-0000-000000000000}"/>
  <bookViews>
    <workbookView xWindow="-110" yWindow="-110" windowWidth="19420" windowHeight="10420" tabRatio="900" xr2:uid="{00000000-000D-0000-FFFF-FFFF00000000}"/>
  </bookViews>
  <sheets>
    <sheet name="Disclaimer" sheetId="60" r:id="rId1"/>
    <sheet name="Individuele woonlasten" sheetId="57" r:id="rId2"/>
  </sheets>
  <externalReferences>
    <externalReference r:id="rId3"/>
  </externalReferences>
  <definedNames>
    <definedName name="CHRI_verbruik" localSheetId="0">'[1]verbruik gesplitst'!$E$3:$AB$79</definedName>
    <definedName name="CHRI_verbruik">'[1]verbruik gesplitst'!$E$3:$AB$79</definedName>
    <definedName name="helling" localSheetId="0">[1]ZonPV!$A$3:$A$22</definedName>
    <definedName name="helling">[1]ZonPV!$A$3:$A$22</definedName>
    <definedName name="Jaar_indexen" localSheetId="0">#REF!</definedName>
    <definedName name="Jaar_indexen" localSheetId="1">#REF!</definedName>
    <definedName name="Jaar_indexen">#REF!</definedName>
    <definedName name="orientatie" localSheetId="0">[1]ZonPV!$A$3:$AL$3</definedName>
    <definedName name="orientatie">[1]ZonPV!$A$3:$AL$3</definedName>
    <definedName name="Resultaten_CH" localSheetId="0">'[1]Resultaten CH'!$D$1:$BE$116</definedName>
    <definedName name="Resultaten_CH">'[1]Resultaten CH'!$D$1:$BE$116</definedName>
    <definedName name="zonopbrengst" localSheetId="0">[1]ZonPV!$A$3:$AL$22</definedName>
    <definedName name="zonopbrengst">[1]ZonPV!$A$3:$AL$22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7" i="57" l="1"/>
  <c r="J7" i="57"/>
  <c r="K7" i="57"/>
  <c r="L7" i="57"/>
  <c r="M7" i="57"/>
  <c r="N7" i="57"/>
  <c r="O7" i="57"/>
  <c r="P7" i="57"/>
  <c r="Q7" i="57"/>
  <c r="R7" i="57"/>
  <c r="S7" i="57"/>
  <c r="T7" i="57"/>
  <c r="U7" i="57"/>
  <c r="V7" i="57"/>
  <c r="W7" i="57"/>
  <c r="X7" i="57"/>
  <c r="Y7" i="57"/>
  <c r="Z7" i="57"/>
  <c r="AA7" i="57"/>
  <c r="AB7" i="57"/>
  <c r="P26" i="57" l="1"/>
  <c r="T26" i="57" s="1"/>
  <c r="V42" i="57"/>
  <c r="I43" i="57"/>
  <c r="J43" i="57"/>
  <c r="K43" i="57"/>
  <c r="L43" i="57"/>
  <c r="M43" i="57"/>
  <c r="N43" i="57"/>
  <c r="O43" i="57"/>
  <c r="P43" i="57"/>
  <c r="Q43" i="57"/>
  <c r="R43" i="57"/>
  <c r="S43" i="57"/>
  <c r="T43" i="57"/>
  <c r="U43" i="57"/>
  <c r="V43" i="57"/>
  <c r="W43" i="57"/>
  <c r="X43" i="57"/>
  <c r="Y43" i="57"/>
  <c r="Z43" i="57"/>
  <c r="AA43" i="57"/>
  <c r="AB43" i="57"/>
  <c r="I44" i="57"/>
  <c r="J44" i="57"/>
  <c r="K44" i="57"/>
  <c r="L44" i="57"/>
  <c r="M44" i="57"/>
  <c r="N44" i="57"/>
  <c r="O44" i="57"/>
  <c r="P44" i="57"/>
  <c r="Q44" i="57"/>
  <c r="R44" i="57"/>
  <c r="S44" i="57"/>
  <c r="T44" i="57"/>
  <c r="U44" i="57"/>
  <c r="V44" i="57"/>
  <c r="W44" i="57"/>
  <c r="X44" i="57"/>
  <c r="Y44" i="57"/>
  <c r="Z44" i="57"/>
  <c r="AA44" i="57"/>
  <c r="AB44" i="57"/>
  <c r="J18" i="57"/>
  <c r="J20" i="57" s="1"/>
  <c r="J38" i="57" s="1"/>
  <c r="K18" i="57"/>
  <c r="L18" i="57"/>
  <c r="M18" i="57"/>
  <c r="N18" i="57"/>
  <c r="O18" i="57"/>
  <c r="P18" i="57"/>
  <c r="Q18" i="57"/>
  <c r="R18" i="57"/>
  <c r="S18" i="57"/>
  <c r="T18" i="57"/>
  <c r="U18" i="57"/>
  <c r="V18" i="57"/>
  <c r="W18" i="57"/>
  <c r="X18" i="57"/>
  <c r="Y18" i="57"/>
  <c r="Z18" i="57"/>
  <c r="AA18" i="57"/>
  <c r="AB18" i="57"/>
  <c r="I18" i="57"/>
  <c r="J19" i="57"/>
  <c r="K19" i="57" s="1"/>
  <c r="L19" i="57" s="1"/>
  <c r="I20" i="57"/>
  <c r="I38" i="57"/>
  <c r="I39" i="57"/>
  <c r="I40" i="57"/>
  <c r="E10" i="57"/>
  <c r="E7" i="57"/>
  <c r="M4" i="57"/>
  <c r="N4" i="57" s="1"/>
  <c r="E23" i="57"/>
  <c r="I42" i="57" s="1"/>
  <c r="I31" i="57"/>
  <c r="I35" i="57" s="1"/>
  <c r="I32" i="57"/>
  <c r="I33" i="57"/>
  <c r="J40" i="57"/>
  <c r="K40" i="57" s="1"/>
  <c r="L40" i="57" s="1"/>
  <c r="M40" i="57" s="1"/>
  <c r="N40" i="57" s="1"/>
  <c r="O40" i="57" s="1"/>
  <c r="P40" i="57" s="1"/>
  <c r="Q40" i="57" s="1"/>
  <c r="R40" i="57" s="1"/>
  <c r="S40" i="57" s="1"/>
  <c r="T40" i="57" s="1"/>
  <c r="U40" i="57" s="1"/>
  <c r="V40" i="57" s="1"/>
  <c r="W40" i="57" s="1"/>
  <c r="X40" i="57" s="1"/>
  <c r="Y40" i="57" s="1"/>
  <c r="Z40" i="57" s="1"/>
  <c r="AA40" i="57" s="1"/>
  <c r="AB40" i="57" s="1"/>
  <c r="J31" i="57"/>
  <c r="J13" i="57"/>
  <c r="J32" i="57" s="1"/>
  <c r="J35" i="57" s="1"/>
  <c r="J15" i="57"/>
  <c r="K15" i="57" s="1"/>
  <c r="J33" i="57"/>
  <c r="K31" i="57"/>
  <c r="K32" i="57"/>
  <c r="E31" i="57"/>
  <c r="L31" i="57"/>
  <c r="L32" i="57"/>
  <c r="M31" i="57"/>
  <c r="M32" i="57"/>
  <c r="N31" i="57"/>
  <c r="N32" i="57"/>
  <c r="O31" i="57"/>
  <c r="O32" i="57"/>
  <c r="P31" i="57"/>
  <c r="P32" i="57"/>
  <c r="Q31" i="57"/>
  <c r="Q32" i="57"/>
  <c r="R31" i="57"/>
  <c r="R32" i="57"/>
  <c r="S31" i="57"/>
  <c r="S32" i="57"/>
  <c r="T31" i="57"/>
  <c r="T32" i="57"/>
  <c r="U31" i="57"/>
  <c r="U32" i="57"/>
  <c r="V31" i="57"/>
  <c r="V32" i="57"/>
  <c r="W31" i="57"/>
  <c r="W32" i="57"/>
  <c r="X31" i="57"/>
  <c r="X32" i="57"/>
  <c r="Y31" i="57"/>
  <c r="Y32" i="57"/>
  <c r="Z31" i="57"/>
  <c r="Z32" i="57"/>
  <c r="AA31" i="57"/>
  <c r="AA32" i="57"/>
  <c r="AB31" i="57"/>
  <c r="AB32" i="57"/>
  <c r="J25" i="57"/>
  <c r="K25" i="57" s="1"/>
  <c r="L25" i="57" s="1"/>
  <c r="M25" i="57" s="1"/>
  <c r="N25" i="57" s="1"/>
  <c r="O25" i="57" s="1"/>
  <c r="P25" i="57" s="1"/>
  <c r="Q25" i="57" s="1"/>
  <c r="R25" i="57" s="1"/>
  <c r="S25" i="57" s="1"/>
  <c r="T25" i="57" s="1"/>
  <c r="U25" i="57" s="1"/>
  <c r="V25" i="57" s="1"/>
  <c r="W25" i="57" s="1"/>
  <c r="X25" i="57" s="1"/>
  <c r="Y25" i="57" s="1"/>
  <c r="Z25" i="57" s="1"/>
  <c r="AA25" i="57" s="1"/>
  <c r="AB25" i="57" s="1"/>
  <c r="J23" i="57"/>
  <c r="K23" i="57"/>
  <c r="L23" i="57" s="1"/>
  <c r="M23" i="57" s="1"/>
  <c r="N23" i="57" s="1"/>
  <c r="O23" i="57" s="1"/>
  <c r="P23" i="57" s="1"/>
  <c r="Q23" i="57" s="1"/>
  <c r="R23" i="57" s="1"/>
  <c r="S23" i="57" s="1"/>
  <c r="T23" i="57" s="1"/>
  <c r="U23" i="57" s="1"/>
  <c r="V23" i="57" s="1"/>
  <c r="W23" i="57" s="1"/>
  <c r="X23" i="57" s="1"/>
  <c r="Y23" i="57" s="1"/>
  <c r="Z23" i="57" s="1"/>
  <c r="AA23" i="57" s="1"/>
  <c r="AB23" i="57" s="1"/>
  <c r="E21" i="57"/>
  <c r="E22" i="57" s="1"/>
  <c r="E24" i="57" s="1"/>
  <c r="E25" i="57" s="1"/>
  <c r="J22" i="57"/>
  <c r="K22" i="57"/>
  <c r="L22" i="57"/>
  <c r="M22" i="57" s="1"/>
  <c r="N22" i="57" s="1"/>
  <c r="O22" i="57" s="1"/>
  <c r="P22" i="57" s="1"/>
  <c r="Q22" i="57" s="1"/>
  <c r="R22" i="57" s="1"/>
  <c r="S22" i="57" s="1"/>
  <c r="T22" i="57" s="1"/>
  <c r="U22" i="57" s="1"/>
  <c r="V22" i="57" s="1"/>
  <c r="W22" i="57" s="1"/>
  <c r="X22" i="57" s="1"/>
  <c r="Y22" i="57" s="1"/>
  <c r="Z22" i="57" s="1"/>
  <c r="AA22" i="57" s="1"/>
  <c r="AB22" i="57" s="1"/>
  <c r="L20" i="57" l="1"/>
  <c r="L38" i="57" s="1"/>
  <c r="M19" i="57"/>
  <c r="K33" i="57"/>
  <c r="K35" i="57" s="1"/>
  <c r="L15" i="57"/>
  <c r="O4" i="57"/>
  <c r="P4" i="57" s="1"/>
  <c r="Q4" i="57" s="1"/>
  <c r="R4" i="57" s="1"/>
  <c r="S4" i="57" s="1"/>
  <c r="T4" i="57" s="1"/>
  <c r="U4" i="57" s="1"/>
  <c r="V4" i="57" s="1"/>
  <c r="W4" i="57" s="1"/>
  <c r="X4" i="57" s="1"/>
  <c r="Y4" i="57" s="1"/>
  <c r="Z4" i="57" s="1"/>
  <c r="AA4" i="57" s="1"/>
  <c r="AB4" i="57" s="1"/>
  <c r="K20" i="57"/>
  <c r="K38" i="57" s="1"/>
  <c r="J39" i="57"/>
  <c r="K39" i="57" s="1"/>
  <c r="L39" i="57" s="1"/>
  <c r="M39" i="57" s="1"/>
  <c r="N39" i="57" s="1"/>
  <c r="O39" i="57" s="1"/>
  <c r="P39" i="57" s="1"/>
  <c r="Q39" i="57" s="1"/>
  <c r="R39" i="57" s="1"/>
  <c r="S39" i="57" s="1"/>
  <c r="T39" i="57" s="1"/>
  <c r="U39" i="57" s="1"/>
  <c r="V39" i="57" s="1"/>
  <c r="W39" i="57" s="1"/>
  <c r="X39" i="57" s="1"/>
  <c r="Y39" i="57" s="1"/>
  <c r="Z39" i="57" s="1"/>
  <c r="AA39" i="57" s="1"/>
  <c r="AB39" i="57" s="1"/>
  <c r="U42" i="57"/>
  <c r="AB42" i="57"/>
  <c r="T42" i="57"/>
  <c r="N42" i="57"/>
  <c r="O42" i="57"/>
  <c r="AA42" i="57"/>
  <c r="M42" i="57"/>
  <c r="Z42" i="57"/>
  <c r="S42" i="57"/>
  <c r="L42" i="57"/>
  <c r="Y42" i="57"/>
  <c r="R42" i="57"/>
  <c r="K42" i="57"/>
  <c r="X42" i="57"/>
  <c r="Q42" i="57"/>
  <c r="J42" i="57"/>
  <c r="W42" i="57"/>
  <c r="P42" i="57"/>
  <c r="E6" i="57" l="1"/>
  <c r="E8" i="57" s="1"/>
  <c r="L33" i="57"/>
  <c r="L35" i="57" s="1"/>
  <c r="M15" i="57"/>
  <c r="M20" i="57"/>
  <c r="M38" i="57" s="1"/>
  <c r="N19" i="57"/>
  <c r="N15" i="57" l="1"/>
  <c r="M33" i="57"/>
  <c r="M35" i="57" s="1"/>
  <c r="N20" i="57"/>
  <c r="N38" i="57" s="1"/>
  <c r="O19" i="57"/>
  <c r="W41" i="57"/>
  <c r="J41" i="57"/>
  <c r="J46" i="57" s="1"/>
  <c r="J48" i="57" s="1"/>
  <c r="Q41" i="57"/>
  <c r="K41" i="57"/>
  <c r="K46" i="57" s="1"/>
  <c r="K48" i="57" s="1"/>
  <c r="AA41" i="57"/>
  <c r="L41" i="57"/>
  <c r="L46" i="57" s="1"/>
  <c r="L48" i="57" s="1"/>
  <c r="N41" i="57"/>
  <c r="P41" i="57"/>
  <c r="R41" i="57"/>
  <c r="T41" i="57"/>
  <c r="V41" i="57"/>
  <c r="X41" i="57"/>
  <c r="Z41" i="57"/>
  <c r="AB41" i="57"/>
  <c r="M41" i="57"/>
  <c r="M46" i="57" s="1"/>
  <c r="M48" i="57" s="1"/>
  <c r="S41" i="57"/>
  <c r="Y41" i="57"/>
  <c r="I41" i="57"/>
  <c r="I46" i="57" s="1"/>
  <c r="I48" i="57" s="1"/>
  <c r="O41" i="57"/>
  <c r="U41" i="57"/>
  <c r="P19" i="57" l="1"/>
  <c r="O20" i="57"/>
  <c r="O38" i="57" s="1"/>
  <c r="O46" i="57" s="1"/>
  <c r="N46" i="57"/>
  <c r="N33" i="57"/>
  <c r="N35" i="57" s="1"/>
  <c r="O15" i="57"/>
  <c r="Q19" i="57" l="1"/>
  <c r="P20" i="57"/>
  <c r="P38" i="57" s="1"/>
  <c r="P46" i="57" s="1"/>
  <c r="N48" i="57"/>
  <c r="P15" i="57"/>
  <c r="O33" i="57"/>
  <c r="O35" i="57" s="1"/>
  <c r="O48" i="57" s="1"/>
  <c r="P33" i="57" l="1"/>
  <c r="P35" i="57" s="1"/>
  <c r="Q15" i="57"/>
  <c r="P48" i="57"/>
  <c r="R19" i="57"/>
  <c r="Q20" i="57"/>
  <c r="Q38" i="57" s="1"/>
  <c r="Q46" i="57" s="1"/>
  <c r="Q33" i="57" l="1"/>
  <c r="Q35" i="57" s="1"/>
  <c r="Q48" i="57" s="1"/>
  <c r="R15" i="57"/>
  <c r="R20" i="57"/>
  <c r="R38" i="57" s="1"/>
  <c r="R46" i="57" s="1"/>
  <c r="S19" i="57"/>
  <c r="T19" i="57" l="1"/>
  <c r="S20" i="57"/>
  <c r="S38" i="57" s="1"/>
  <c r="S46" i="57" s="1"/>
  <c r="R33" i="57"/>
  <c r="R35" i="57" s="1"/>
  <c r="R48" i="57" s="1"/>
  <c r="S15" i="57"/>
  <c r="T15" i="57" l="1"/>
  <c r="S33" i="57"/>
  <c r="S35" i="57" s="1"/>
  <c r="S48" i="57" s="1"/>
  <c r="T20" i="57"/>
  <c r="T38" i="57" s="1"/>
  <c r="T46" i="57" s="1"/>
  <c r="U19" i="57"/>
  <c r="U20" i="57" l="1"/>
  <c r="U38" i="57" s="1"/>
  <c r="U46" i="57" s="1"/>
  <c r="V19" i="57"/>
  <c r="T33" i="57"/>
  <c r="T35" i="57" s="1"/>
  <c r="T48" i="57" s="1"/>
  <c r="U15" i="57"/>
  <c r="V15" i="57" l="1"/>
  <c r="U33" i="57"/>
  <c r="U35" i="57" s="1"/>
  <c r="U48" i="57" s="1"/>
  <c r="V20" i="57"/>
  <c r="V38" i="57" s="1"/>
  <c r="V46" i="57" s="1"/>
  <c r="W19" i="57"/>
  <c r="X19" i="57" l="1"/>
  <c r="W20" i="57"/>
  <c r="W38" i="57" s="1"/>
  <c r="W46" i="57" s="1"/>
  <c r="V33" i="57"/>
  <c r="V35" i="57" s="1"/>
  <c r="V48" i="57" s="1"/>
  <c r="W15" i="57"/>
  <c r="Y19" i="57" l="1"/>
  <c r="X20" i="57"/>
  <c r="X38" i="57" s="1"/>
  <c r="X46" i="57" s="1"/>
  <c r="W33" i="57"/>
  <c r="W35" i="57" s="1"/>
  <c r="W48" i="57" s="1"/>
  <c r="X15" i="57"/>
  <c r="X33" i="57" l="1"/>
  <c r="X35" i="57" s="1"/>
  <c r="Y15" i="57"/>
  <c r="X48" i="57"/>
  <c r="Z19" i="57"/>
  <c r="Y20" i="57"/>
  <c r="Y38" i="57" s="1"/>
  <c r="Y46" i="57" s="1"/>
  <c r="Z20" i="57" l="1"/>
  <c r="Z38" i="57" s="1"/>
  <c r="Z46" i="57" s="1"/>
  <c r="AA19" i="57"/>
  <c r="Z15" i="57"/>
  <c r="Y33" i="57"/>
  <c r="Y35" i="57" s="1"/>
  <c r="Y48" i="57" s="1"/>
  <c r="Z33" i="57" l="1"/>
  <c r="Z35" i="57" s="1"/>
  <c r="AA15" i="57"/>
  <c r="AB19" i="57"/>
  <c r="AB20" i="57" s="1"/>
  <c r="AB38" i="57" s="1"/>
  <c r="AB46" i="57" s="1"/>
  <c r="AA20" i="57"/>
  <c r="AA38" i="57" s="1"/>
  <c r="AA46" i="57" s="1"/>
  <c r="Z48" i="57"/>
  <c r="AA33" i="57" l="1"/>
  <c r="AA35" i="57" s="1"/>
  <c r="AA48" i="57" s="1"/>
  <c r="AB15" i="57"/>
  <c r="AB33" i="57" s="1"/>
  <c r="AB35" i="57" s="1"/>
  <c r="AB48" i="57" s="1"/>
  <c r="I49" i="57" l="1"/>
  <c r="J49" i="57" l="1"/>
  <c r="I50" i="57"/>
  <c r="K49" i="57" l="1"/>
  <c r="J50" i="57"/>
  <c r="L49" i="57" l="1"/>
  <c r="K50" i="57"/>
  <c r="M49" i="57" l="1"/>
  <c r="L50" i="57"/>
  <c r="N49" i="57" l="1"/>
  <c r="M50" i="57"/>
  <c r="O49" i="57" l="1"/>
  <c r="N50" i="57"/>
  <c r="P49" i="57" l="1"/>
  <c r="O50" i="57"/>
  <c r="Q49" i="57" l="1"/>
  <c r="P50" i="57"/>
  <c r="R49" i="57" l="1"/>
  <c r="Q50" i="57"/>
  <c r="S49" i="57" l="1"/>
  <c r="R50" i="57"/>
  <c r="T49" i="57" l="1"/>
  <c r="S50" i="57"/>
  <c r="U49" i="57" l="1"/>
  <c r="T50" i="57"/>
  <c r="V49" i="57" l="1"/>
  <c r="U50" i="57"/>
  <c r="W49" i="57" l="1"/>
  <c r="V50" i="57"/>
  <c r="X49" i="57" l="1"/>
  <c r="W50" i="57"/>
  <c r="Y49" i="57" l="1"/>
  <c r="X50" i="57"/>
  <c r="Z49" i="57" l="1"/>
  <c r="Y50" i="57"/>
  <c r="AA49" i="57" l="1"/>
  <c r="Z50" i="57"/>
  <c r="AB49" i="57" l="1"/>
  <c r="AB50" i="57" s="1"/>
  <c r="AA50"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van Gemen</author>
  </authors>
  <commentList>
    <comment ref="E15" authorId="0" shapeId="0" xr:uid="{8B1C4D8B-E710-4949-A235-7B1636077439}">
      <text>
        <r>
          <rPr>
            <sz val="10"/>
            <color rgb="FF000000"/>
            <rFont val="Tahoma"/>
            <family val="2"/>
          </rPr>
          <t xml:space="preserve">https://www.belastingdienst.nl/wps/wcm/connect/bldcontentnl/belastingdienst/prive/woning/eigenwoningforfait/eigenwoningforfait_berekenen/eigenwoningforfait_berekenen </t>
        </r>
      </text>
    </comment>
  </commentList>
</comments>
</file>

<file path=xl/sharedStrings.xml><?xml version="1.0" encoding="utf-8"?>
<sst xmlns="http://schemas.openxmlformats.org/spreadsheetml/2006/main" count="100" uniqueCount="64">
  <si>
    <t>Rente</t>
  </si>
  <si>
    <t>Totaal</t>
  </si>
  <si>
    <t>Nieuw</t>
  </si>
  <si>
    <t>Aantal appartementen</t>
  </si>
  <si>
    <t>Gemiddeld</t>
  </si>
  <si>
    <t>Saldo</t>
  </si>
  <si>
    <t>Opwek</t>
  </si>
  <si>
    <t>Gelijktijdigheid</t>
  </si>
  <si>
    <t>Stroomprijs (bij direct gebruik)</t>
  </si>
  <si>
    <t>Breukdeel</t>
  </si>
  <si>
    <t>Huisnummer</t>
  </si>
  <si>
    <t>Aantal m2</t>
  </si>
  <si>
    <t>Salderen</t>
  </si>
  <si>
    <t>Feed-in tarrif</t>
  </si>
  <si>
    <t>Fiscale regeling</t>
  </si>
  <si>
    <t>Verkoopprijs bij overschot</t>
  </si>
  <si>
    <t>Prijs warmte per m3</t>
  </si>
  <si>
    <t>Prijs warmte per GJ</t>
  </si>
  <si>
    <t>Input energiekosten</t>
  </si>
  <si>
    <t>Input algemeen</t>
  </si>
  <si>
    <t>Wijze van verdelen</t>
  </si>
  <si>
    <t>Investering</t>
  </si>
  <si>
    <t>Eigenwoningw. forfait</t>
  </si>
  <si>
    <t>Taxatie waardeverhoging door investeringsbedrag</t>
  </si>
  <si>
    <t xml:space="preserve">OZB </t>
  </si>
  <si>
    <t>Input t.b.v. waardestijging</t>
  </si>
  <si>
    <t>Stroom</t>
  </si>
  <si>
    <t>Gas</t>
  </si>
  <si>
    <t>Warmte</t>
  </si>
  <si>
    <t>Vastrecht leverancier</t>
  </si>
  <si>
    <t>Op basis van breukdelen</t>
  </si>
  <si>
    <t>Stroomverbruik</t>
  </si>
  <si>
    <t>Gasverbruik</t>
  </si>
  <si>
    <t>Gasaansluiting</t>
  </si>
  <si>
    <t>Warmteverbruik</t>
  </si>
  <si>
    <t>Warmte aansluiting</t>
  </si>
  <si>
    <t>Oud</t>
  </si>
  <si>
    <t>Nee</t>
  </si>
  <si>
    <t>Ja</t>
  </si>
  <si>
    <t>Totaal aantal breukdelen</t>
  </si>
  <si>
    <t>Gemiddeld aantal breukdelen</t>
  </si>
  <si>
    <t>Hypotheekrente</t>
  </si>
  <si>
    <t>Marginale IB-tarief</t>
  </si>
  <si>
    <t>Gewijzigde kosten</t>
  </si>
  <si>
    <t>Kosten nebeerder stroom</t>
  </si>
  <si>
    <t>Heffingskorting</t>
  </si>
  <si>
    <t>Servickosten</t>
  </si>
  <si>
    <t>Kosten netbeheerder gas</t>
  </si>
  <si>
    <t>Vastrecht leverancier warmte</t>
  </si>
  <si>
    <t>Looptijd lening</t>
  </si>
  <si>
    <t>Hoogte lening</t>
  </si>
  <si>
    <t>Annuiïteitenfactor</t>
  </si>
  <si>
    <t>Annuiïteit</t>
  </si>
  <si>
    <t>Aflossing</t>
  </si>
  <si>
    <t>Restschuld</t>
  </si>
  <si>
    <t>Impact Box 1</t>
  </si>
  <si>
    <t>Impact OZB</t>
  </si>
  <si>
    <t>Impact EWWF</t>
  </si>
  <si>
    <t>Gem. verhoging per maand</t>
  </si>
  <si>
    <t>Gem. verhoging servicekosten per jaar</t>
  </si>
  <si>
    <t>Afwijking van gemiddelde</t>
  </si>
  <si>
    <t>Verschil oud en nieuw</t>
  </si>
  <si>
    <t>REKENMODEL TER BEPALING INDIVIDUELE WOONLASTEN LEDEN VVE'S</t>
  </si>
  <si>
    <t>Appartement 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</si>
</sst>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164" formatCode="_-* #,##0.00_-;_-* #,##0.00\-;_-* &quot;-&quot;??_-;_-@_-"/>
    <numFmt numFmtId="165" formatCode="_ &quot;€&quot;\ * #,##0_ ;_ &quot;€&quot;\ * \-#,##0_ ;_ &quot;€&quot;\ * &quot;-&quot;??_ ;_ @_ "/>
    <numFmt numFmtId="166" formatCode="0.0%"/>
    <numFmt numFmtId="167" formatCode="_-&quot;€&quot;\ * #,##0.00_-;_-&quot;€&quot;\ * #,##0.00\-;_-&quot;€&quot;\ * &quot;-&quot;??_-;_-@_-"/>
    <numFmt numFmtId="168" formatCode="0.0000"/>
    <numFmt numFmtId="169" formatCode="_ * #,##0.0_ ;_ * \-#,##0.0_ ;_ * &quot;-&quot;_ ;_ @_ "/>
  </numFmts>
  <fonts count="25">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name val="Arial"/>
      <family val="2"/>
    </font>
    <font>
      <b/>
      <sz val="11"/>
      <color rgb="FF3F3F3F"/>
      <name val="Calibri"/>
      <family val="2"/>
      <scheme val="minor"/>
    </font>
    <font>
      <sz val="11"/>
      <color rgb="FF3F3F76"/>
      <name val="Calibri"/>
      <family val="2"/>
      <scheme val="minor"/>
    </font>
    <font>
      <sz val="10"/>
      <color indexed="17"/>
      <name val="Arial"/>
      <family val="2"/>
    </font>
    <font>
      <sz val="9"/>
      <color theme="1"/>
      <name val="Arial "/>
    </font>
    <font>
      <b/>
      <sz val="9"/>
      <color theme="1"/>
      <name val="Arial "/>
    </font>
    <font>
      <sz val="9"/>
      <color rgb="FF847638"/>
      <name val="Arial "/>
    </font>
    <font>
      <i/>
      <sz val="9"/>
      <color theme="0" tint="-0.499984740745262"/>
      <name val="Arial"/>
      <family val="2"/>
    </font>
    <font>
      <b/>
      <sz val="12"/>
      <color theme="1"/>
      <name val="Calibri"/>
      <family val="2"/>
      <scheme val="minor"/>
    </font>
    <font>
      <sz val="9"/>
      <color rgb="FFC00000"/>
      <name val="Arial "/>
    </font>
    <font>
      <b/>
      <sz val="9"/>
      <color theme="1"/>
      <name val="Calibri"/>
      <family val="2"/>
      <scheme val="minor"/>
    </font>
    <font>
      <b/>
      <sz val="9"/>
      <color theme="1" tint="0.249977111117893"/>
      <name val="Arial "/>
    </font>
    <font>
      <sz val="9"/>
      <color theme="2" tint="-0.499984740745262"/>
      <name val="Arial"/>
      <family val="2"/>
    </font>
    <font>
      <b/>
      <sz val="9"/>
      <color theme="2" tint="-0.499984740745262"/>
      <name val="Arial"/>
      <family val="2"/>
    </font>
    <font>
      <b/>
      <sz val="20"/>
      <color theme="1"/>
      <name val="Arial"/>
      <family val="2"/>
    </font>
    <font>
      <sz val="10"/>
      <color rgb="FF000000"/>
      <name val="Tahoma"/>
      <family val="2"/>
    </font>
  </fonts>
  <fills count="7">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6" tint="0.79998168889431442"/>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3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164" fontId="8"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8" fillId="5" borderId="3" applyNumberFormat="0" applyFont="0" applyAlignment="0" applyProtection="0"/>
    <xf numFmtId="0" fontId="10" fillId="4" borderId="2" applyNumberFormat="0" applyAlignment="0" applyProtection="0"/>
    <xf numFmtId="9" fontId="8" fillId="0" borderId="0" applyFont="0" applyFill="0" applyBorder="0" applyAlignment="0" applyProtection="0"/>
    <xf numFmtId="0" fontId="11" fillId="3" borderId="1" applyNumberFormat="0" applyAlignment="0" applyProtection="0"/>
    <xf numFmtId="167" fontId="8" fillId="0" borderId="0" applyFont="0" applyFill="0" applyBorder="0" applyAlignment="0" applyProtection="0"/>
    <xf numFmtId="3" fontId="12" fillId="0" borderId="0" applyNumberFormat="0" applyFill="0" applyBorder="0" applyAlignment="0"/>
    <xf numFmtId="167" fontId="9" fillId="0" borderId="0" applyFont="0" applyFill="0" applyBorder="0" applyAlignment="0" applyProtection="0"/>
    <xf numFmtId="167" fontId="9" fillId="0" borderId="0" applyFont="0" applyFill="0" applyBorder="0" applyAlignment="0" applyProtection="0"/>
    <xf numFmtId="0" fontId="9" fillId="0" borderId="0"/>
    <xf numFmtId="0" fontId="9"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6">
    <xf numFmtId="0" fontId="0" fillId="0" borderId="0" xfId="0"/>
    <xf numFmtId="0" fontId="0" fillId="2" borderId="0" xfId="0" applyFill="1"/>
    <xf numFmtId="0" fontId="13" fillId="2" borderId="0" xfId="0" applyFont="1" applyFill="1" applyBorder="1"/>
    <xf numFmtId="0" fontId="14" fillId="2" borderId="0" xfId="0" applyFont="1" applyFill="1" applyBorder="1"/>
    <xf numFmtId="168" fontId="16" fillId="2" borderId="0" xfId="0" applyNumberFormat="1" applyFont="1" applyFill="1" applyAlignment="1"/>
    <xf numFmtId="165" fontId="15" fillId="2" borderId="0" xfId="112" applyNumberFormat="1" applyFont="1" applyFill="1" applyBorder="1" applyAlignment="1">
      <alignment horizontal="right"/>
    </xf>
    <xf numFmtId="0" fontId="17" fillId="2" borderId="0" xfId="0" applyFont="1" applyFill="1"/>
    <xf numFmtId="9" fontId="15" fillId="2" borderId="0" xfId="139" applyFont="1" applyFill="1" applyBorder="1" applyAlignment="1">
      <alignment horizontal="right"/>
    </xf>
    <xf numFmtId="9" fontId="15" fillId="2" borderId="4" xfId="139" applyFont="1" applyFill="1" applyBorder="1" applyAlignment="1">
      <alignment horizontal="right"/>
    </xf>
    <xf numFmtId="44" fontId="15" fillId="2" borderId="4" xfId="112" applyFont="1" applyFill="1" applyBorder="1" applyAlignment="1">
      <alignment horizontal="right"/>
    </xf>
    <xf numFmtId="166" fontId="15" fillId="2" borderId="4" xfId="139" applyNumberFormat="1" applyFont="1" applyFill="1" applyBorder="1" applyAlignment="1">
      <alignment horizontal="right"/>
    </xf>
    <xf numFmtId="165" fontId="15" fillId="2" borderId="4" xfId="112" applyNumberFormat="1" applyFont="1" applyFill="1" applyBorder="1" applyAlignment="1">
      <alignment horizontal="right"/>
    </xf>
    <xf numFmtId="0" fontId="18" fillId="2" borderId="0" xfId="0" applyFont="1" applyFill="1" applyBorder="1"/>
    <xf numFmtId="169" fontId="13" fillId="2" borderId="0" xfId="0" applyNumberFormat="1" applyFont="1" applyFill="1" applyBorder="1"/>
    <xf numFmtId="0" fontId="13" fillId="2" borderId="0" xfId="0" applyFont="1" applyFill="1" applyBorder="1" applyAlignment="1">
      <alignment horizontal="right"/>
    </xf>
    <xf numFmtId="44" fontId="15" fillId="2" borderId="4" xfId="112" applyNumberFormat="1" applyFont="1" applyFill="1" applyBorder="1" applyAlignment="1">
      <alignment horizontal="right"/>
    </xf>
    <xf numFmtId="10" fontId="15" fillId="2" borderId="4" xfId="139" applyNumberFormat="1" applyFont="1" applyFill="1" applyBorder="1" applyAlignment="1">
      <alignment horizontal="right"/>
    </xf>
    <xf numFmtId="9" fontId="15" fillId="2" borderId="4" xfId="139" applyNumberFormat="1" applyFont="1" applyFill="1" applyBorder="1" applyAlignment="1">
      <alignment horizontal="right"/>
    </xf>
    <xf numFmtId="0" fontId="19" fillId="2" borderId="0" xfId="0" applyFont="1" applyFill="1"/>
    <xf numFmtId="165" fontId="15" fillId="2" borderId="0" xfId="112" applyNumberFormat="1" applyFont="1" applyFill="1" applyBorder="1" applyAlignment="1">
      <alignment horizontal="left"/>
    </xf>
    <xf numFmtId="0" fontId="15" fillId="2" borderId="4" xfId="112" applyNumberFormat="1" applyFont="1" applyFill="1" applyBorder="1" applyAlignment="1">
      <alignment horizontal="right"/>
    </xf>
    <xf numFmtId="0" fontId="20" fillId="6" borderId="0" xfId="0" applyFont="1" applyFill="1" applyBorder="1"/>
    <xf numFmtId="0" fontId="21" fillId="2" borderId="0" xfId="0" applyFont="1" applyFill="1"/>
    <xf numFmtId="165" fontId="21" fillId="2" borderId="0" xfId="112" applyNumberFormat="1" applyFont="1" applyFill="1"/>
    <xf numFmtId="165" fontId="21" fillId="2" borderId="0" xfId="0" applyNumberFormat="1" applyFont="1" applyFill="1"/>
    <xf numFmtId="165" fontId="0" fillId="2" borderId="0" xfId="0" applyNumberFormat="1" applyFill="1"/>
    <xf numFmtId="1" fontId="16" fillId="2" borderId="0" xfId="0" applyNumberFormat="1" applyFont="1" applyFill="1" applyAlignment="1"/>
    <xf numFmtId="165" fontId="22" fillId="2" borderId="0" xfId="0" applyNumberFormat="1" applyFont="1" applyFill="1"/>
    <xf numFmtId="165" fontId="16" fillId="2" borderId="0" xfId="112" applyNumberFormat="1" applyFont="1" applyFill="1" applyAlignment="1"/>
    <xf numFmtId="44" fontId="15" fillId="2" borderId="0" xfId="112" applyNumberFormat="1" applyFont="1" applyFill="1" applyBorder="1" applyAlignment="1">
      <alignment horizontal="right"/>
    </xf>
    <xf numFmtId="44" fontId="0" fillId="2" borderId="0" xfId="0" applyNumberFormat="1" applyFill="1"/>
    <xf numFmtId="0" fontId="0" fillId="2" borderId="0" xfId="0" applyFill="1" applyBorder="1"/>
    <xf numFmtId="0" fontId="23" fillId="2" borderId="0" xfId="0" applyFont="1" applyFill="1"/>
    <xf numFmtId="0" fontId="17" fillId="6" borderId="0" xfId="0" applyFont="1" applyFill="1"/>
    <xf numFmtId="0" fontId="0" fillId="6" borderId="0" xfId="0" applyFill="1"/>
    <xf numFmtId="0" fontId="21" fillId="6" borderId="0" xfId="0" applyFont="1" applyFill="1"/>
  </cellXfs>
  <cellStyles count="1638">
    <cellStyle name="Ecofys" xfId="476" xr:uid="{00000000-0005-0000-0000-000000000000}"/>
    <cellStyle name="Euro" xfId="477" xr:uid="{00000000-0005-0000-0000-000001000000}"/>
    <cellStyle name="Euro 2" xfId="478" xr:uid="{00000000-0005-0000-0000-000002000000}"/>
    <cellStyle name="Gevolgde hyperlink" xfId="71" builtinId="9" hidden="1"/>
    <cellStyle name="Gevolgde hyperlink" xfId="75" builtinId="9" hidden="1"/>
    <cellStyle name="Gevolgde hyperlink" xfId="79" builtinId="9" hidden="1"/>
    <cellStyle name="Gevolgde hyperlink" xfId="81" builtinId="9" hidden="1"/>
    <cellStyle name="Gevolgde hyperlink" xfId="77" builtinId="9" hidden="1"/>
    <cellStyle name="Gevolgde hyperlink" xfId="73" builtinId="9" hidden="1"/>
    <cellStyle name="Gevolgde hyperlink" xfId="69" builtinId="9" hidden="1"/>
    <cellStyle name="Gevolgde hyperlink" xfId="24" builtinId="9" hidden="1"/>
    <cellStyle name="Gevolgde hyperlink" xfId="26" builtinId="9" hidden="1"/>
    <cellStyle name="Gevolgde hyperlink" xfId="28" builtinId="9" hidden="1"/>
    <cellStyle name="Gevolgde hyperlink" xfId="32" builtinId="9" hidden="1"/>
    <cellStyle name="Gevolgde hyperlink" xfId="34" builtinId="9" hidden="1"/>
    <cellStyle name="Gevolgde hyperlink" xfId="36" builtinId="9" hidden="1"/>
    <cellStyle name="Gevolgde hyperlink" xfId="40" builtinId="9" hidden="1"/>
    <cellStyle name="Gevolgde hyperlink" xfId="42" builtinId="9" hidden="1"/>
    <cellStyle name="Gevolgde hyperlink" xfId="44" builtinId="9" hidden="1"/>
    <cellStyle name="Gevolgde hyperlink" xfId="48" builtinId="9" hidden="1"/>
    <cellStyle name="Gevolgde hyperlink" xfId="52" builtinId="9" hidden="1"/>
    <cellStyle name="Gevolgde hyperlink" xfId="54" builtinId="9" hidden="1"/>
    <cellStyle name="Gevolgde hyperlink" xfId="58" builtinId="9" hidden="1"/>
    <cellStyle name="Gevolgde hyperlink" xfId="60" builtinId="9" hidden="1"/>
    <cellStyle name="Gevolgde hyperlink" xfId="62" builtinId="9" hidden="1"/>
    <cellStyle name="Gevolgde hyperlink" xfId="66" builtinId="9" hidden="1"/>
    <cellStyle name="Gevolgde hyperlink" xfId="64" builtinId="9" hidden="1"/>
    <cellStyle name="Gevolgde hyperlink" xfId="56" builtinId="9" hidden="1"/>
    <cellStyle name="Gevolgde hyperlink" xfId="46" builtinId="9" hidden="1"/>
    <cellStyle name="Gevolgde hyperlink" xfId="38" builtinId="9" hidden="1"/>
    <cellStyle name="Gevolgde hyperlink" xfId="30" builtinId="9" hidden="1"/>
    <cellStyle name="Gevolgde hyperlink" xfId="22" builtinId="9" hidden="1"/>
    <cellStyle name="Gevolgde hyperlink" xfId="10" builtinId="9" hidden="1"/>
    <cellStyle name="Gevolgde hyperlink" xfId="12" builtinId="9" hidden="1"/>
    <cellStyle name="Gevolgde hyperlink" xfId="16" builtinId="9" hidden="1"/>
    <cellStyle name="Gevolgde hyperlink" xfId="18" builtinId="9" hidden="1"/>
    <cellStyle name="Gevolgde hyperlink" xfId="20" builtinId="9" hidden="1"/>
    <cellStyle name="Gevolgde hyperlink" xfId="14" builtinId="9" hidden="1"/>
    <cellStyle name="Gevolgde hyperlink" xfId="6" builtinId="9" hidden="1"/>
    <cellStyle name="Gevolgde hyperlink" xfId="8" builtinId="9" hidden="1"/>
    <cellStyle name="Gevolgde hyperlink" xfId="4" builtinId="9" hidden="1"/>
    <cellStyle name="Gevolgde hyperlink" xfId="2"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1" builtinId="9" hidden="1"/>
    <cellStyle name="Gevolgde hyperlink" xfId="103" builtinId="9" hidden="1"/>
    <cellStyle name="Gevolgde hyperlink" xfId="105" builtinId="9" hidden="1"/>
    <cellStyle name="Gevolgde hyperlink" xfId="107" builtinId="9" hidden="1"/>
    <cellStyle name="Gevolgde hyperlink" xfId="109" builtinId="9" hidden="1"/>
    <cellStyle name="Gevolgde hyperlink" xfId="111"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1" builtinId="9" hidden="1"/>
    <cellStyle name="Gevolgde hyperlink" xfId="143" builtinId="9" hidden="1"/>
    <cellStyle name="Gevolgde hyperlink" xfId="145" builtinId="9" hidden="1"/>
    <cellStyle name="Gevolgde hyperlink" xfId="147" builtinId="9" hidden="1"/>
    <cellStyle name="Gevolgde hyperlink" xfId="149" builtinId="9" hidden="1"/>
    <cellStyle name="Gevolgde hyperlink" xfId="151" builtinId="9" hidden="1"/>
    <cellStyle name="Gevolgde hyperlink" xfId="153" builtinId="9" hidden="1"/>
    <cellStyle name="Gevolgde hyperlink" xfId="155" builtinId="9" hidden="1"/>
    <cellStyle name="Gevolgde hyperlink" xfId="157" builtinId="9" hidden="1"/>
    <cellStyle name="Gevolgde hyperlink" xfId="159" builtinId="9" hidden="1"/>
    <cellStyle name="Gevolgde hyperlink" xfId="161" builtinId="9" hidden="1"/>
    <cellStyle name="Gevolgde hyperlink" xfId="163" builtinId="9" hidden="1"/>
    <cellStyle name="Gevolgde hyperlink" xfId="165" builtinId="9" hidden="1"/>
    <cellStyle name="Gevolgde hyperlink" xfId="167" builtinId="9" hidden="1"/>
    <cellStyle name="Gevolgde hyperlink" xfId="169" builtinId="9" hidden="1"/>
    <cellStyle name="Gevolgde hyperlink" xfId="171" builtinId="9" hidden="1"/>
    <cellStyle name="Gevolgde hyperlink" xfId="173" builtinId="9" hidden="1"/>
    <cellStyle name="Gevolgde hyperlink" xfId="175" builtinId="9" hidden="1"/>
    <cellStyle name="Gevolgde hyperlink" xfId="177" builtinId="9" hidden="1"/>
    <cellStyle name="Gevolgde hyperlink" xfId="179" builtinId="9" hidden="1"/>
    <cellStyle name="Gevolgde hyperlink" xfId="181" builtinId="9" hidden="1"/>
    <cellStyle name="Gevolgde hyperlink" xfId="183" builtinId="9" hidden="1"/>
    <cellStyle name="Gevolgde hyperlink" xfId="185" builtinId="9" hidden="1"/>
    <cellStyle name="Gevolgde hyperlink" xfId="187" builtinId="9" hidden="1"/>
    <cellStyle name="Gevolgde hyperlink" xfId="189" builtinId="9" hidden="1"/>
    <cellStyle name="Gevolgde hyperlink" xfId="191" builtinId="9" hidden="1"/>
    <cellStyle name="Gevolgde hyperlink" xfId="193" builtinId="9" hidden="1"/>
    <cellStyle name="Gevolgde hyperlink" xfId="195" builtinId="9" hidden="1"/>
    <cellStyle name="Gevolgde hyperlink" xfId="197" builtinId="9" hidden="1"/>
    <cellStyle name="Gevolgde hyperlink" xfId="199" builtinId="9" hidden="1"/>
    <cellStyle name="Gevolgde hyperlink" xfId="201" builtinId="9" hidden="1"/>
    <cellStyle name="Gevolgde hyperlink" xfId="203" builtinId="9" hidden="1"/>
    <cellStyle name="Gevolgde hyperlink" xfId="205" builtinId="9" hidden="1"/>
    <cellStyle name="Gevolgde hyperlink" xfId="207" builtinId="9" hidden="1"/>
    <cellStyle name="Gevolgde hyperlink" xfId="209" builtinId="9" hidden="1"/>
    <cellStyle name="Gevolgde hyperlink" xfId="211" builtinId="9" hidden="1"/>
    <cellStyle name="Gevolgde hyperlink" xfId="213" builtinId="9" hidden="1"/>
    <cellStyle name="Gevolgde hyperlink" xfId="215" builtinId="9" hidden="1"/>
    <cellStyle name="Gevolgde hyperlink" xfId="217" builtinId="9" hidden="1"/>
    <cellStyle name="Gevolgde hyperlink" xfId="219" builtinId="9" hidden="1"/>
    <cellStyle name="Gevolgde hyperlink" xfId="221" builtinId="9" hidden="1"/>
    <cellStyle name="Gevolgde hyperlink" xfId="223" builtinId="9" hidden="1"/>
    <cellStyle name="Gevolgde hyperlink" xfId="225" builtinId="9" hidden="1"/>
    <cellStyle name="Gevolgde hyperlink" xfId="227" builtinId="9" hidden="1"/>
    <cellStyle name="Gevolgde hyperlink" xfId="229" builtinId="9" hidden="1"/>
    <cellStyle name="Gevolgde hyperlink" xfId="231" builtinId="9" hidden="1"/>
    <cellStyle name="Gevolgde hyperlink" xfId="233" builtinId="9" hidden="1"/>
    <cellStyle name="Gevolgde hyperlink" xfId="235" builtinId="9" hidden="1"/>
    <cellStyle name="Gevolgde hyperlink" xfId="237" builtinId="9" hidden="1"/>
    <cellStyle name="Gevolgde hyperlink" xfId="239" builtinId="9" hidden="1"/>
    <cellStyle name="Gevolgde hyperlink" xfId="241" builtinId="9" hidden="1"/>
    <cellStyle name="Gevolgde hyperlink" xfId="243" builtinId="9" hidden="1"/>
    <cellStyle name="Gevolgde hyperlink" xfId="245" builtinId="9" hidden="1"/>
    <cellStyle name="Gevolgde hyperlink" xfId="247" builtinId="9" hidden="1"/>
    <cellStyle name="Gevolgde hyperlink" xfId="249" builtinId="9" hidden="1"/>
    <cellStyle name="Gevolgde hyperlink" xfId="251" builtinId="9" hidden="1"/>
    <cellStyle name="Gevolgde hyperlink" xfId="253" builtinId="9" hidden="1"/>
    <cellStyle name="Gevolgde hyperlink" xfId="255" builtinId="9" hidden="1"/>
    <cellStyle name="Gevolgde hyperlink" xfId="257" builtinId="9" hidden="1"/>
    <cellStyle name="Gevolgde hyperlink" xfId="259" builtinId="9" hidden="1"/>
    <cellStyle name="Gevolgde hyperlink" xfId="261" builtinId="9" hidden="1"/>
    <cellStyle name="Gevolgde hyperlink" xfId="263" builtinId="9" hidden="1"/>
    <cellStyle name="Gevolgde hyperlink" xfId="265" builtinId="9" hidden="1"/>
    <cellStyle name="Gevolgde hyperlink" xfId="267" builtinId="9" hidden="1"/>
    <cellStyle name="Gevolgde hyperlink" xfId="269" builtinId="9" hidden="1"/>
    <cellStyle name="Gevolgde hyperlink" xfId="271" builtinId="9" hidden="1"/>
    <cellStyle name="Gevolgde hyperlink" xfId="273" builtinId="9" hidden="1"/>
    <cellStyle name="Gevolgde hyperlink" xfId="275" builtinId="9" hidden="1"/>
    <cellStyle name="Gevolgde hyperlink" xfId="277" builtinId="9" hidden="1"/>
    <cellStyle name="Gevolgde hyperlink" xfId="279" builtinId="9" hidden="1"/>
    <cellStyle name="Gevolgde hyperlink" xfId="281" builtinId="9" hidden="1"/>
    <cellStyle name="Gevolgde hyperlink" xfId="283" builtinId="9" hidden="1"/>
    <cellStyle name="Gevolgde hyperlink" xfId="285" builtinId="9" hidden="1"/>
    <cellStyle name="Gevolgde hyperlink" xfId="287" builtinId="9" hidden="1"/>
    <cellStyle name="Gevolgde hyperlink" xfId="289" builtinId="9" hidden="1"/>
    <cellStyle name="Gevolgde hyperlink" xfId="291" builtinId="9" hidden="1"/>
    <cellStyle name="Gevolgde hyperlink" xfId="293" builtinId="9" hidden="1"/>
    <cellStyle name="Gevolgde hyperlink" xfId="295" builtinId="9" hidden="1"/>
    <cellStyle name="Gevolgde hyperlink" xfId="297" builtinId="9" hidden="1"/>
    <cellStyle name="Gevolgde hyperlink" xfId="299" builtinId="9" hidden="1"/>
    <cellStyle name="Gevolgde hyperlink" xfId="301" builtinId="9" hidden="1"/>
    <cellStyle name="Gevolgde hyperlink" xfId="303" builtinId="9" hidden="1"/>
    <cellStyle name="Gevolgde hyperlink" xfId="305" builtinId="9" hidden="1"/>
    <cellStyle name="Gevolgde hyperlink" xfId="307" builtinId="9" hidden="1"/>
    <cellStyle name="Gevolgde hyperlink" xfId="309" builtinId="9" hidden="1"/>
    <cellStyle name="Gevolgde hyperlink" xfId="311" builtinId="9" hidden="1"/>
    <cellStyle name="Gevolgde hyperlink" xfId="313" builtinId="9" hidden="1"/>
    <cellStyle name="Gevolgde hyperlink" xfId="315" builtinId="9" hidden="1"/>
    <cellStyle name="Gevolgde hyperlink" xfId="317" builtinId="9" hidden="1"/>
    <cellStyle name="Gevolgde hyperlink" xfId="319" builtinId="9" hidden="1"/>
    <cellStyle name="Gevolgde hyperlink" xfId="321" builtinId="9" hidden="1"/>
    <cellStyle name="Gevolgde hyperlink" xfId="323" builtinId="9" hidden="1"/>
    <cellStyle name="Gevolgde hyperlink" xfId="325" builtinId="9" hidden="1"/>
    <cellStyle name="Gevolgde hyperlink" xfId="327" builtinId="9" hidden="1"/>
    <cellStyle name="Gevolgde hyperlink" xfId="329" builtinId="9" hidden="1"/>
    <cellStyle name="Gevolgde hyperlink" xfId="331" builtinId="9" hidden="1"/>
    <cellStyle name="Gevolgde hyperlink" xfId="333" builtinId="9" hidden="1"/>
    <cellStyle name="Gevolgde hyperlink" xfId="335" builtinId="9" hidden="1"/>
    <cellStyle name="Gevolgde hyperlink" xfId="337" builtinId="9" hidden="1"/>
    <cellStyle name="Gevolgde hyperlink" xfId="339" builtinId="9" hidden="1"/>
    <cellStyle name="Gevolgde hyperlink" xfId="341" builtinId="9" hidden="1"/>
    <cellStyle name="Gevolgde hyperlink" xfId="343" builtinId="9" hidden="1"/>
    <cellStyle name="Gevolgde hyperlink" xfId="345" builtinId="9" hidden="1"/>
    <cellStyle name="Gevolgde hyperlink" xfId="347" builtinId="9" hidden="1"/>
    <cellStyle name="Gevolgde hyperlink" xfId="349" builtinId="9" hidden="1"/>
    <cellStyle name="Gevolgde hyperlink" xfId="351" builtinId="9" hidden="1"/>
    <cellStyle name="Gevolgde hyperlink" xfId="353" builtinId="9" hidden="1"/>
    <cellStyle name="Gevolgde hyperlink" xfId="355" builtinId="9" hidden="1"/>
    <cellStyle name="Gevolgde hyperlink" xfId="357" builtinId="9" hidden="1"/>
    <cellStyle name="Gevolgde hyperlink" xfId="359" builtinId="9" hidden="1"/>
    <cellStyle name="Gevolgde hyperlink" xfId="361" builtinId="9" hidden="1"/>
    <cellStyle name="Gevolgde hyperlink" xfId="363" builtinId="9" hidden="1"/>
    <cellStyle name="Gevolgde hyperlink" xfId="365" builtinId="9" hidden="1"/>
    <cellStyle name="Gevolgde hyperlink" xfId="367" builtinId="9" hidden="1"/>
    <cellStyle name="Gevolgde hyperlink" xfId="369" builtinId="9" hidden="1"/>
    <cellStyle name="Gevolgde hyperlink" xfId="371" builtinId="9" hidden="1"/>
    <cellStyle name="Gevolgde hyperlink" xfId="373" builtinId="9" hidden="1"/>
    <cellStyle name="Gevolgde hyperlink" xfId="375" builtinId="9" hidden="1"/>
    <cellStyle name="Gevolgde hyperlink" xfId="377" builtinId="9" hidden="1"/>
    <cellStyle name="Gevolgde hyperlink" xfId="379" builtinId="9" hidden="1"/>
    <cellStyle name="Gevolgde hyperlink" xfId="381" builtinId="9" hidden="1"/>
    <cellStyle name="Gevolgde hyperlink" xfId="383" builtinId="9" hidden="1"/>
    <cellStyle name="Gevolgde hyperlink" xfId="385" builtinId="9" hidden="1"/>
    <cellStyle name="Gevolgde hyperlink" xfId="387" builtinId="9" hidden="1"/>
    <cellStyle name="Gevolgde hyperlink" xfId="389" builtinId="9" hidden="1"/>
    <cellStyle name="Gevolgde hyperlink" xfId="391" builtinId="9" hidden="1"/>
    <cellStyle name="Gevolgde hyperlink" xfId="393" builtinId="9" hidden="1"/>
    <cellStyle name="Gevolgde hyperlink" xfId="395" builtinId="9" hidden="1"/>
    <cellStyle name="Gevolgde hyperlink" xfId="397" builtinId="9" hidden="1"/>
    <cellStyle name="Gevolgde hyperlink" xfId="399" builtinId="9" hidden="1"/>
    <cellStyle name="Gevolgde hyperlink" xfId="401" builtinId="9" hidden="1"/>
    <cellStyle name="Gevolgde hyperlink" xfId="403" builtinId="9" hidden="1"/>
    <cellStyle name="Gevolgde hyperlink" xfId="405" builtinId="9" hidden="1"/>
    <cellStyle name="Gevolgde hyperlink" xfId="407" builtinId="9" hidden="1"/>
    <cellStyle name="Gevolgde hyperlink" xfId="409" builtinId="9" hidden="1"/>
    <cellStyle name="Gevolgde hyperlink" xfId="411" builtinId="9" hidden="1"/>
    <cellStyle name="Gevolgde hyperlink" xfId="413" builtinId="9" hidden="1"/>
    <cellStyle name="Gevolgde hyperlink" xfId="415" builtinId="9" hidden="1"/>
    <cellStyle name="Gevolgde hyperlink" xfId="417" builtinId="9" hidden="1"/>
    <cellStyle name="Gevolgde hyperlink" xfId="419" builtinId="9" hidden="1"/>
    <cellStyle name="Gevolgde hyperlink" xfId="421" builtinId="9" hidden="1"/>
    <cellStyle name="Gevolgde hyperlink" xfId="423" builtinId="9" hidden="1"/>
    <cellStyle name="Gevolgde hyperlink" xfId="425" builtinId="9" hidden="1"/>
    <cellStyle name="Gevolgde hyperlink" xfId="427" builtinId="9" hidden="1"/>
    <cellStyle name="Gevolgde hyperlink" xfId="429" builtinId="9" hidden="1"/>
    <cellStyle name="Gevolgde hyperlink" xfId="431" builtinId="9" hidden="1"/>
    <cellStyle name="Gevolgde hyperlink" xfId="433" builtinId="9" hidden="1"/>
    <cellStyle name="Gevolgde hyperlink" xfId="435" builtinId="9" hidden="1"/>
    <cellStyle name="Gevolgde hyperlink" xfId="437" builtinId="9" hidden="1"/>
    <cellStyle name="Gevolgde hyperlink" xfId="439" builtinId="9" hidden="1"/>
    <cellStyle name="Gevolgde hyperlink" xfId="441" builtinId="9" hidden="1"/>
    <cellStyle name="Gevolgde hyperlink" xfId="443" builtinId="9" hidden="1"/>
    <cellStyle name="Gevolgde hyperlink" xfId="445" builtinId="9" hidden="1"/>
    <cellStyle name="Gevolgde hyperlink" xfId="447" builtinId="9" hidden="1"/>
    <cellStyle name="Gevolgde hyperlink" xfId="449" builtinId="9" hidden="1"/>
    <cellStyle name="Gevolgde hyperlink" xfId="451" builtinId="9" hidden="1"/>
    <cellStyle name="Gevolgde hyperlink" xfId="453" builtinId="9" hidden="1"/>
    <cellStyle name="Gevolgde hyperlink" xfId="455" builtinId="9" hidden="1"/>
    <cellStyle name="Gevolgde hyperlink" xfId="457" builtinId="9" hidden="1"/>
    <cellStyle name="Gevolgde hyperlink" xfId="459" builtinId="9" hidden="1"/>
    <cellStyle name="Gevolgde hyperlink" xfId="461" builtinId="9" hidden="1"/>
    <cellStyle name="Gevolgde hyperlink" xfId="463" builtinId="9" hidden="1"/>
    <cellStyle name="Gevolgde hyperlink" xfId="465" builtinId="9" hidden="1"/>
    <cellStyle name="Gevolgde hyperlink" xfId="467" builtinId="9" hidden="1"/>
    <cellStyle name="Gevolgde hyperlink" xfId="469" builtinId="9" hidden="1"/>
    <cellStyle name="Gevolgde hyperlink" xfId="482" builtinId="9" hidden="1"/>
    <cellStyle name="Gevolgde hyperlink" xfId="484" builtinId="9" hidden="1"/>
    <cellStyle name="Gevolgde hyperlink" xfId="486" builtinId="9" hidden="1"/>
    <cellStyle name="Gevolgde hyperlink" xfId="488" builtinId="9" hidden="1"/>
    <cellStyle name="Gevolgde hyperlink" xfId="490" builtinId="9" hidden="1"/>
    <cellStyle name="Gevolgde hyperlink" xfId="492" builtinId="9" hidden="1"/>
    <cellStyle name="Gevolgde hyperlink" xfId="494" builtinId="9" hidden="1"/>
    <cellStyle name="Gevolgde hyperlink" xfId="496" builtinId="9" hidden="1"/>
    <cellStyle name="Gevolgde hyperlink" xfId="498" builtinId="9" hidden="1"/>
    <cellStyle name="Gevolgde hyperlink" xfId="500" builtinId="9" hidden="1"/>
    <cellStyle name="Gevolgde hyperlink" xfId="502" builtinId="9" hidden="1"/>
    <cellStyle name="Gevolgde hyperlink" xfId="504" builtinId="9" hidden="1"/>
    <cellStyle name="Gevolgde hyperlink" xfId="506" builtinId="9" hidden="1"/>
    <cellStyle name="Gevolgde hyperlink" xfId="508" builtinId="9" hidden="1"/>
    <cellStyle name="Gevolgde hyperlink" xfId="510" builtinId="9" hidden="1"/>
    <cellStyle name="Gevolgde hyperlink" xfId="512" builtinId="9" hidden="1"/>
    <cellStyle name="Gevolgde hyperlink" xfId="514" builtinId="9" hidden="1"/>
    <cellStyle name="Gevolgde hyperlink" xfId="516" builtinId="9" hidden="1"/>
    <cellStyle name="Gevolgde hyperlink" xfId="518" builtinId="9" hidden="1"/>
    <cellStyle name="Gevolgde hyperlink" xfId="520" builtinId="9" hidden="1"/>
    <cellStyle name="Gevolgde hyperlink" xfId="522" builtinId="9" hidden="1"/>
    <cellStyle name="Gevolgde hyperlink" xfId="524" builtinId="9" hidden="1"/>
    <cellStyle name="Gevolgde hyperlink" xfId="526" builtinId="9" hidden="1"/>
    <cellStyle name="Gevolgde hyperlink" xfId="528" builtinId="9" hidden="1"/>
    <cellStyle name="Gevolgde hyperlink" xfId="530" builtinId="9" hidden="1"/>
    <cellStyle name="Gevolgde hyperlink" xfId="532" builtinId="9" hidden="1"/>
    <cellStyle name="Gevolgde hyperlink" xfId="534" builtinId="9" hidden="1"/>
    <cellStyle name="Gevolgde hyperlink" xfId="536" builtinId="9" hidden="1"/>
    <cellStyle name="Gevolgde hyperlink" xfId="538" builtinId="9" hidden="1"/>
    <cellStyle name="Gevolgde hyperlink" xfId="540" builtinId="9" hidden="1"/>
    <cellStyle name="Gevolgde hyperlink" xfId="542" builtinId="9" hidden="1"/>
    <cellStyle name="Gevolgde hyperlink" xfId="544" builtinId="9" hidden="1"/>
    <cellStyle name="Gevolgde hyperlink" xfId="546" builtinId="9" hidden="1"/>
    <cellStyle name="Gevolgde hyperlink" xfId="548" builtinId="9" hidden="1"/>
    <cellStyle name="Gevolgde hyperlink" xfId="550" builtinId="9" hidden="1"/>
    <cellStyle name="Gevolgde hyperlink" xfId="552" builtinId="9" hidden="1"/>
    <cellStyle name="Gevolgde hyperlink" xfId="554" builtinId="9" hidden="1"/>
    <cellStyle name="Gevolgde hyperlink" xfId="556" builtinId="9" hidden="1"/>
    <cellStyle name="Gevolgde hyperlink" xfId="558" builtinId="9" hidden="1"/>
    <cellStyle name="Gevolgde hyperlink" xfId="560" builtinId="9" hidden="1"/>
    <cellStyle name="Gevolgde hyperlink" xfId="562" builtinId="9" hidden="1"/>
    <cellStyle name="Gevolgde hyperlink" xfId="564" builtinId="9" hidden="1"/>
    <cellStyle name="Gevolgde hyperlink" xfId="566" builtinId="9" hidden="1"/>
    <cellStyle name="Gevolgde hyperlink" xfId="568" builtinId="9" hidden="1"/>
    <cellStyle name="Gevolgde hyperlink" xfId="570" builtinId="9" hidden="1"/>
    <cellStyle name="Gevolgde hyperlink" xfId="572" builtinId="9" hidden="1"/>
    <cellStyle name="Gevolgde hyperlink" xfId="574" builtinId="9" hidden="1"/>
    <cellStyle name="Gevolgde hyperlink" xfId="576" builtinId="9" hidden="1"/>
    <cellStyle name="Gevolgde hyperlink" xfId="578" builtinId="9" hidden="1"/>
    <cellStyle name="Gevolgde hyperlink" xfId="580" builtinId="9" hidden="1"/>
    <cellStyle name="Gevolgde hyperlink" xfId="582" builtinId="9" hidden="1"/>
    <cellStyle name="Gevolgde hyperlink" xfId="584" builtinId="9" hidden="1"/>
    <cellStyle name="Gevolgde hyperlink" xfId="586" builtinId="9" hidden="1"/>
    <cellStyle name="Gevolgde hyperlink" xfId="588" builtinId="9" hidden="1"/>
    <cellStyle name="Gevolgde hyperlink" xfId="590" builtinId="9" hidden="1"/>
    <cellStyle name="Gevolgde hyperlink" xfId="592" builtinId="9" hidden="1"/>
    <cellStyle name="Gevolgde hyperlink" xfId="594" builtinId="9" hidden="1"/>
    <cellStyle name="Gevolgde hyperlink" xfId="596" builtinId="9" hidden="1"/>
    <cellStyle name="Gevolgde hyperlink" xfId="598" builtinId="9" hidden="1"/>
    <cellStyle name="Gevolgde hyperlink" xfId="600" builtinId="9" hidden="1"/>
    <cellStyle name="Gevolgde hyperlink" xfId="602" builtinId="9" hidden="1"/>
    <cellStyle name="Gevolgde hyperlink" xfId="604" builtinId="9" hidden="1"/>
    <cellStyle name="Gevolgde hyperlink" xfId="606" builtinId="9" hidden="1"/>
    <cellStyle name="Gevolgde hyperlink" xfId="608" builtinId="9" hidden="1"/>
    <cellStyle name="Gevolgde hyperlink" xfId="610" builtinId="9" hidden="1"/>
    <cellStyle name="Gevolgde hyperlink" xfId="612" builtinId="9" hidden="1"/>
    <cellStyle name="Gevolgde hyperlink" xfId="614" builtinId="9" hidden="1"/>
    <cellStyle name="Gevolgde hyperlink" xfId="616" builtinId="9" hidden="1"/>
    <cellStyle name="Gevolgde hyperlink" xfId="618" builtinId="9" hidden="1"/>
    <cellStyle name="Gevolgde hyperlink" xfId="620" builtinId="9" hidden="1"/>
    <cellStyle name="Gevolgde hyperlink" xfId="622" builtinId="9" hidden="1"/>
    <cellStyle name="Gevolgde hyperlink" xfId="624" builtinId="9" hidden="1"/>
    <cellStyle name="Gevolgde hyperlink" xfId="626" builtinId="9" hidden="1"/>
    <cellStyle name="Gevolgde hyperlink" xfId="628" builtinId="9" hidden="1"/>
    <cellStyle name="Gevolgde hyperlink" xfId="630" builtinId="9" hidden="1"/>
    <cellStyle name="Gevolgde hyperlink" xfId="632" builtinId="9" hidden="1"/>
    <cellStyle name="Gevolgde hyperlink" xfId="634" builtinId="9" hidden="1"/>
    <cellStyle name="Gevolgde hyperlink" xfId="636" builtinId="9" hidden="1"/>
    <cellStyle name="Gevolgde hyperlink" xfId="638" builtinId="9" hidden="1"/>
    <cellStyle name="Gevolgde hyperlink" xfId="640" builtinId="9" hidden="1"/>
    <cellStyle name="Gevolgde hyperlink" xfId="642" builtinId="9" hidden="1"/>
    <cellStyle name="Gevolgde hyperlink" xfId="644" builtinId="9" hidden="1"/>
    <cellStyle name="Gevolgde hyperlink" xfId="646" builtinId="9" hidden="1"/>
    <cellStyle name="Gevolgde hyperlink" xfId="648" builtinId="9" hidden="1"/>
    <cellStyle name="Gevolgde hyperlink" xfId="650" builtinId="9" hidden="1"/>
    <cellStyle name="Gevolgde hyperlink" xfId="652" builtinId="9" hidden="1"/>
    <cellStyle name="Gevolgde hyperlink" xfId="654" builtinId="9" hidden="1"/>
    <cellStyle name="Gevolgde hyperlink" xfId="656" builtinId="9" hidden="1"/>
    <cellStyle name="Gevolgde hyperlink" xfId="658" builtinId="9" hidden="1"/>
    <cellStyle name="Gevolgde hyperlink" xfId="660" builtinId="9" hidden="1"/>
    <cellStyle name="Gevolgde hyperlink" xfId="662" builtinId="9" hidden="1"/>
    <cellStyle name="Gevolgde hyperlink" xfId="664" builtinId="9" hidden="1"/>
    <cellStyle name="Gevolgde hyperlink" xfId="666" builtinId="9" hidden="1"/>
    <cellStyle name="Gevolgde hyperlink" xfId="668" builtinId="9" hidden="1"/>
    <cellStyle name="Gevolgde hyperlink" xfId="670" builtinId="9" hidden="1"/>
    <cellStyle name="Gevolgde hyperlink" xfId="672" builtinId="9" hidden="1"/>
    <cellStyle name="Gevolgde hyperlink" xfId="674" builtinId="9" hidden="1"/>
    <cellStyle name="Gevolgde hyperlink" xfId="676" builtinId="9" hidden="1"/>
    <cellStyle name="Gevolgde hyperlink" xfId="678" builtinId="9" hidden="1"/>
    <cellStyle name="Gevolgde hyperlink" xfId="680" builtinId="9" hidden="1"/>
    <cellStyle name="Gevolgde hyperlink" xfId="682" builtinId="9" hidden="1"/>
    <cellStyle name="Gevolgde hyperlink" xfId="684" builtinId="9" hidden="1"/>
    <cellStyle name="Gevolgde hyperlink" xfId="686" builtinId="9" hidden="1"/>
    <cellStyle name="Gevolgde hyperlink" xfId="688" builtinId="9" hidden="1"/>
    <cellStyle name="Gevolgde hyperlink" xfId="690" builtinId="9" hidden="1"/>
    <cellStyle name="Gevolgde hyperlink" xfId="692" builtinId="9" hidden="1"/>
    <cellStyle name="Gevolgde hyperlink" xfId="694" builtinId="9" hidden="1"/>
    <cellStyle name="Gevolgde hyperlink" xfId="696" builtinId="9" hidden="1"/>
    <cellStyle name="Gevolgde hyperlink" xfId="698" builtinId="9" hidden="1"/>
    <cellStyle name="Gevolgde hyperlink" xfId="700" builtinId="9" hidden="1"/>
    <cellStyle name="Gevolgde hyperlink" xfId="702" builtinId="9" hidden="1"/>
    <cellStyle name="Gevolgde hyperlink" xfId="704" builtinId="9" hidden="1"/>
    <cellStyle name="Gevolgde hyperlink" xfId="706" builtinId="9" hidden="1"/>
    <cellStyle name="Gevolgde hyperlink" xfId="708" builtinId="9" hidden="1"/>
    <cellStyle name="Gevolgde hyperlink" xfId="710" builtinId="9" hidden="1"/>
    <cellStyle name="Gevolgde hyperlink" xfId="712" builtinId="9" hidden="1"/>
    <cellStyle name="Gevolgde hyperlink" xfId="714" builtinId="9" hidden="1"/>
    <cellStyle name="Gevolgde hyperlink" xfId="716" builtinId="9" hidden="1"/>
    <cellStyle name="Gevolgde hyperlink" xfId="718" builtinId="9" hidden="1"/>
    <cellStyle name="Gevolgde hyperlink" xfId="720" builtinId="9" hidden="1"/>
    <cellStyle name="Gevolgde hyperlink" xfId="722" builtinId="9" hidden="1"/>
    <cellStyle name="Gevolgde hyperlink" xfId="724" builtinId="9" hidden="1"/>
    <cellStyle name="Gevolgde hyperlink" xfId="726" builtinId="9" hidden="1"/>
    <cellStyle name="Gevolgde hyperlink" xfId="728" builtinId="9" hidden="1"/>
    <cellStyle name="Gevolgde hyperlink" xfId="730" builtinId="9" hidden="1"/>
    <cellStyle name="Gevolgde hyperlink" xfId="732" builtinId="9" hidden="1"/>
    <cellStyle name="Gevolgde hyperlink" xfId="734" builtinId="9" hidden="1"/>
    <cellStyle name="Gevolgde hyperlink" xfId="736" builtinId="9" hidden="1"/>
    <cellStyle name="Gevolgde hyperlink" xfId="738" builtinId="9" hidden="1"/>
    <cellStyle name="Gevolgde hyperlink" xfId="740" builtinId="9" hidden="1"/>
    <cellStyle name="Gevolgde hyperlink" xfId="742" builtinId="9" hidden="1"/>
    <cellStyle name="Gevolgde hyperlink" xfId="744" builtinId="9" hidden="1"/>
    <cellStyle name="Gevolgde hyperlink" xfId="746" builtinId="9" hidden="1"/>
    <cellStyle name="Gevolgde hyperlink" xfId="748" builtinId="9" hidden="1"/>
    <cellStyle name="Gevolgde hyperlink" xfId="750" builtinId="9" hidden="1"/>
    <cellStyle name="Gevolgde hyperlink" xfId="752" builtinId="9" hidden="1"/>
    <cellStyle name="Gevolgde hyperlink" xfId="754" builtinId="9" hidden="1"/>
    <cellStyle name="Gevolgde hyperlink" xfId="756" builtinId="9" hidden="1"/>
    <cellStyle name="Gevolgde hyperlink" xfId="758" builtinId="9" hidden="1"/>
    <cellStyle name="Gevolgde hyperlink" xfId="760" builtinId="9" hidden="1"/>
    <cellStyle name="Gevolgde hyperlink" xfId="762" builtinId="9" hidden="1"/>
    <cellStyle name="Gevolgde hyperlink" xfId="764" builtinId="9" hidden="1"/>
    <cellStyle name="Gevolgde hyperlink" xfId="766" builtinId="9" hidden="1"/>
    <cellStyle name="Gevolgde hyperlink" xfId="768" builtinId="9" hidden="1"/>
    <cellStyle name="Gevolgde hyperlink" xfId="770" builtinId="9" hidden="1"/>
    <cellStyle name="Gevolgde hyperlink" xfId="772" builtinId="9" hidden="1"/>
    <cellStyle name="Gevolgde hyperlink" xfId="774" builtinId="9" hidden="1"/>
    <cellStyle name="Gevolgde hyperlink" xfId="776" builtinId="9" hidden="1"/>
    <cellStyle name="Gevolgde hyperlink" xfId="778" builtinId="9" hidden="1"/>
    <cellStyle name="Gevolgde hyperlink" xfId="780" builtinId="9" hidden="1"/>
    <cellStyle name="Gevolgde hyperlink" xfId="782" builtinId="9" hidden="1"/>
    <cellStyle name="Gevolgde hyperlink" xfId="784" builtinId="9" hidden="1"/>
    <cellStyle name="Gevolgde hyperlink" xfId="786" builtinId="9" hidden="1"/>
    <cellStyle name="Gevolgde hyperlink" xfId="788" builtinId="9" hidden="1"/>
    <cellStyle name="Gevolgde hyperlink" xfId="790" builtinId="9" hidden="1"/>
    <cellStyle name="Gevolgde hyperlink" xfId="792" builtinId="9" hidden="1"/>
    <cellStyle name="Gevolgde hyperlink" xfId="794" builtinId="9" hidden="1"/>
    <cellStyle name="Gevolgde hyperlink" xfId="796" builtinId="9" hidden="1"/>
    <cellStyle name="Gevolgde hyperlink" xfId="798" builtinId="9" hidden="1"/>
    <cellStyle name="Gevolgde hyperlink" xfId="800" builtinId="9" hidden="1"/>
    <cellStyle name="Gevolgde hyperlink" xfId="802" builtinId="9" hidden="1"/>
    <cellStyle name="Gevolgde hyperlink" xfId="804" builtinId="9" hidden="1"/>
    <cellStyle name="Gevolgde hyperlink" xfId="806" builtinId="9" hidden="1"/>
    <cellStyle name="Gevolgde hyperlink" xfId="808" builtinId="9" hidden="1"/>
    <cellStyle name="Gevolgde hyperlink" xfId="810" builtinId="9" hidden="1"/>
    <cellStyle name="Gevolgde hyperlink" xfId="813" builtinId="9" hidden="1"/>
    <cellStyle name="Gevolgde hyperlink" xfId="815" builtinId="9" hidden="1"/>
    <cellStyle name="Gevolgde hyperlink" xfId="817" builtinId="9" hidden="1"/>
    <cellStyle name="Gevolgde hyperlink" xfId="819" builtinId="9" hidden="1"/>
    <cellStyle name="Gevolgde hyperlink" xfId="821" builtinId="9" hidden="1"/>
    <cellStyle name="Gevolgde hyperlink" xfId="823" builtinId="9" hidden="1"/>
    <cellStyle name="Gevolgde hyperlink" xfId="825" builtinId="9" hidden="1"/>
    <cellStyle name="Gevolgde hyperlink" xfId="827" builtinId="9" hidden="1"/>
    <cellStyle name="Gevolgde hyperlink" xfId="829" builtinId="9" hidden="1"/>
    <cellStyle name="Gevolgde hyperlink" xfId="831" builtinId="9" hidden="1"/>
    <cellStyle name="Gevolgde hyperlink" xfId="833" builtinId="9" hidden="1"/>
    <cellStyle name="Gevolgde hyperlink" xfId="835" builtinId="9" hidden="1"/>
    <cellStyle name="Gevolgde hyperlink" xfId="837" builtinId="9" hidden="1"/>
    <cellStyle name="Gevolgde hyperlink" xfId="839" builtinId="9" hidden="1"/>
    <cellStyle name="Gevolgde hyperlink" xfId="841" builtinId="9" hidden="1"/>
    <cellStyle name="Gevolgde hyperlink" xfId="843" builtinId="9" hidden="1"/>
    <cellStyle name="Gevolgde hyperlink" xfId="845" builtinId="9" hidden="1"/>
    <cellStyle name="Gevolgde hyperlink" xfId="847" builtinId="9" hidden="1"/>
    <cellStyle name="Gevolgde hyperlink" xfId="849" builtinId="9" hidden="1"/>
    <cellStyle name="Gevolgde hyperlink" xfId="851" builtinId="9" hidden="1"/>
    <cellStyle name="Gevolgde hyperlink" xfId="853" builtinId="9" hidden="1"/>
    <cellStyle name="Gevolgde hyperlink" xfId="855" builtinId="9" hidden="1"/>
    <cellStyle name="Gevolgde hyperlink" xfId="857" builtinId="9" hidden="1"/>
    <cellStyle name="Gevolgde hyperlink" xfId="859" builtinId="9" hidden="1"/>
    <cellStyle name="Gevolgde hyperlink" xfId="861" builtinId="9" hidden="1"/>
    <cellStyle name="Gevolgde hyperlink" xfId="863" builtinId="9" hidden="1"/>
    <cellStyle name="Gevolgde hyperlink" xfId="865" builtinId="9" hidden="1"/>
    <cellStyle name="Gevolgde hyperlink" xfId="867" builtinId="9" hidden="1"/>
    <cellStyle name="Gevolgde hyperlink" xfId="869" builtinId="9" hidden="1"/>
    <cellStyle name="Gevolgde hyperlink" xfId="871" builtinId="9" hidden="1"/>
    <cellStyle name="Gevolgde hyperlink" xfId="873" builtinId="9" hidden="1"/>
    <cellStyle name="Gevolgde hyperlink" xfId="875" builtinId="9" hidden="1"/>
    <cellStyle name="Gevolgde hyperlink" xfId="877" builtinId="9" hidden="1"/>
    <cellStyle name="Gevolgde hyperlink" xfId="879" builtinId="9" hidden="1"/>
    <cellStyle name="Gevolgde hyperlink" xfId="881" builtinId="9" hidden="1"/>
    <cellStyle name="Gevolgde hyperlink" xfId="883" builtinId="9" hidden="1"/>
    <cellStyle name="Gevolgde hyperlink" xfId="885" builtinId="9" hidden="1"/>
    <cellStyle name="Gevolgde hyperlink" xfId="887" builtinId="9" hidden="1"/>
    <cellStyle name="Gevolgde hyperlink" xfId="889" builtinId="9" hidden="1"/>
    <cellStyle name="Gevolgde hyperlink" xfId="891" builtinId="9" hidden="1"/>
    <cellStyle name="Gevolgde hyperlink" xfId="893" builtinId="9" hidden="1"/>
    <cellStyle name="Gevolgde hyperlink" xfId="895" builtinId="9" hidden="1"/>
    <cellStyle name="Gevolgde hyperlink" xfId="897" builtinId="9" hidden="1"/>
    <cellStyle name="Gevolgde hyperlink" xfId="899" builtinId="9" hidden="1"/>
    <cellStyle name="Gevolgde hyperlink" xfId="901" builtinId="9" hidden="1"/>
    <cellStyle name="Gevolgde hyperlink" xfId="903" builtinId="9" hidden="1"/>
    <cellStyle name="Gevolgde hyperlink" xfId="905" builtinId="9" hidden="1"/>
    <cellStyle name="Gevolgde hyperlink" xfId="907" builtinId="9" hidden="1"/>
    <cellStyle name="Gevolgde hyperlink" xfId="909" builtinId="9" hidden="1"/>
    <cellStyle name="Gevolgde hyperlink" xfId="911" builtinId="9" hidden="1"/>
    <cellStyle name="Gevolgde hyperlink" xfId="913" builtinId="9" hidden="1"/>
    <cellStyle name="Gevolgde hyperlink" xfId="915" builtinId="9" hidden="1"/>
    <cellStyle name="Gevolgde hyperlink" xfId="917" builtinId="9" hidden="1"/>
    <cellStyle name="Gevolgde hyperlink" xfId="919" builtinId="9" hidden="1"/>
    <cellStyle name="Gevolgde hyperlink" xfId="921" builtinId="9" hidden="1"/>
    <cellStyle name="Gevolgde hyperlink" xfId="923" builtinId="9" hidden="1"/>
    <cellStyle name="Gevolgde hyperlink" xfId="925" builtinId="9" hidden="1"/>
    <cellStyle name="Gevolgde hyperlink" xfId="927" builtinId="9" hidden="1"/>
    <cellStyle name="Gevolgde hyperlink" xfId="929" builtinId="9" hidden="1"/>
    <cellStyle name="Gevolgde hyperlink" xfId="931" builtinId="9" hidden="1"/>
    <cellStyle name="Gevolgde hyperlink" xfId="933" builtinId="9" hidden="1"/>
    <cellStyle name="Gevolgde hyperlink" xfId="935" builtinId="9" hidden="1"/>
    <cellStyle name="Gevolgde hyperlink" xfId="937" builtinId="9" hidden="1"/>
    <cellStyle name="Gevolgde hyperlink" xfId="939" builtinId="9" hidden="1"/>
    <cellStyle name="Gevolgde hyperlink" xfId="941" builtinId="9" hidden="1"/>
    <cellStyle name="Gevolgde hyperlink" xfId="943" builtinId="9" hidden="1"/>
    <cellStyle name="Gevolgde hyperlink" xfId="945" builtinId="9" hidden="1"/>
    <cellStyle name="Gevolgde hyperlink" xfId="947" builtinId="9" hidden="1"/>
    <cellStyle name="Gevolgde hyperlink" xfId="949" builtinId="9" hidden="1"/>
    <cellStyle name="Gevolgde hyperlink" xfId="951" builtinId="9" hidden="1"/>
    <cellStyle name="Gevolgde hyperlink" xfId="953" builtinId="9" hidden="1"/>
    <cellStyle name="Gevolgde hyperlink" xfId="955" builtinId="9" hidden="1"/>
    <cellStyle name="Gevolgde hyperlink" xfId="957" builtinId="9" hidden="1"/>
    <cellStyle name="Gevolgde hyperlink" xfId="959" builtinId="9" hidden="1"/>
    <cellStyle name="Gevolgde hyperlink" xfId="961" builtinId="9" hidden="1"/>
    <cellStyle name="Gevolgde hyperlink" xfId="963" builtinId="9" hidden="1"/>
    <cellStyle name="Gevolgde hyperlink" xfId="965" builtinId="9" hidden="1"/>
    <cellStyle name="Gevolgde hyperlink" xfId="967" builtinId="9" hidden="1"/>
    <cellStyle name="Gevolgde hyperlink" xfId="969" builtinId="9" hidden="1"/>
    <cellStyle name="Gevolgde hyperlink" xfId="971" builtinId="9" hidden="1"/>
    <cellStyle name="Gevolgde hyperlink" xfId="973" builtinId="9" hidden="1"/>
    <cellStyle name="Gevolgde hyperlink" xfId="975" builtinId="9" hidden="1"/>
    <cellStyle name="Gevolgde hyperlink" xfId="977" builtinId="9" hidden="1"/>
    <cellStyle name="Gevolgde hyperlink" xfId="979" builtinId="9" hidden="1"/>
    <cellStyle name="Gevolgde hyperlink" xfId="981" builtinId="9" hidden="1"/>
    <cellStyle name="Gevolgde hyperlink" xfId="983" builtinId="9" hidden="1"/>
    <cellStyle name="Gevolgde hyperlink" xfId="985" builtinId="9" hidden="1"/>
    <cellStyle name="Gevolgde hyperlink" xfId="987" builtinId="9" hidden="1"/>
    <cellStyle name="Gevolgde hyperlink" xfId="989" builtinId="9" hidden="1"/>
    <cellStyle name="Gevolgde hyperlink" xfId="991" builtinId="9" hidden="1"/>
    <cellStyle name="Gevolgde hyperlink" xfId="993" builtinId="9" hidden="1"/>
    <cellStyle name="Gevolgde hyperlink" xfId="995" builtinId="9" hidden="1"/>
    <cellStyle name="Gevolgde hyperlink" xfId="997" builtinId="9" hidden="1"/>
    <cellStyle name="Gevolgde hyperlink" xfId="999" builtinId="9" hidden="1"/>
    <cellStyle name="Gevolgde hyperlink" xfId="1001" builtinId="9" hidden="1"/>
    <cellStyle name="Gevolgde hyperlink" xfId="1003" builtinId="9" hidden="1"/>
    <cellStyle name="Gevolgde hyperlink" xfId="1005" builtinId="9" hidden="1"/>
    <cellStyle name="Gevolgde hyperlink" xfId="1007" builtinId="9" hidden="1"/>
    <cellStyle name="Gevolgde hyperlink" xfId="1009" builtinId="9" hidden="1"/>
    <cellStyle name="Gevolgde hyperlink" xfId="1011" builtinId="9" hidden="1"/>
    <cellStyle name="Gevolgde hyperlink" xfId="1013" builtinId="9" hidden="1"/>
    <cellStyle name="Gevolgde hyperlink" xfId="1015" builtinId="9" hidden="1"/>
    <cellStyle name="Gevolgde hyperlink" xfId="1017" builtinId="9" hidden="1"/>
    <cellStyle name="Gevolgde hyperlink" xfId="1019" builtinId="9" hidden="1"/>
    <cellStyle name="Gevolgde hyperlink" xfId="1021" builtinId="9" hidden="1"/>
    <cellStyle name="Gevolgde hyperlink" xfId="1023" builtinId="9" hidden="1"/>
    <cellStyle name="Gevolgde hyperlink" xfId="1025" builtinId="9" hidden="1"/>
    <cellStyle name="Gevolgde hyperlink" xfId="1027" builtinId="9" hidden="1"/>
    <cellStyle name="Gevolgde hyperlink" xfId="1029" builtinId="9" hidden="1"/>
    <cellStyle name="Gevolgde hyperlink" xfId="1031" builtinId="9" hidden="1"/>
    <cellStyle name="Gevolgde hyperlink" xfId="1033" builtinId="9" hidden="1"/>
    <cellStyle name="Gevolgde hyperlink" xfId="1035" builtinId="9" hidden="1"/>
    <cellStyle name="Gevolgde hyperlink" xfId="1037" builtinId="9" hidden="1"/>
    <cellStyle name="Gevolgde hyperlink" xfId="1039" builtinId="9" hidden="1"/>
    <cellStyle name="Gevolgde hyperlink" xfId="1041" builtinId="9" hidden="1"/>
    <cellStyle name="Gevolgde hyperlink" xfId="1043" builtinId="9" hidden="1"/>
    <cellStyle name="Gevolgde hyperlink" xfId="1045" builtinId="9" hidden="1"/>
    <cellStyle name="Gevolgde hyperlink" xfId="1047" builtinId="9" hidden="1"/>
    <cellStyle name="Gevolgde hyperlink" xfId="1049" builtinId="9" hidden="1"/>
    <cellStyle name="Gevolgde hyperlink" xfId="1051" builtinId="9" hidden="1"/>
    <cellStyle name="Gevolgde hyperlink" xfId="1053" builtinId="9" hidden="1"/>
    <cellStyle name="Gevolgde hyperlink" xfId="1055" builtinId="9" hidden="1"/>
    <cellStyle name="Gevolgde hyperlink" xfId="1057" builtinId="9" hidden="1"/>
    <cellStyle name="Gevolgde hyperlink" xfId="1059" builtinId="9" hidden="1"/>
    <cellStyle name="Gevolgde hyperlink" xfId="1061" builtinId="9" hidden="1"/>
    <cellStyle name="Gevolgde hyperlink" xfId="1063" builtinId="9" hidden="1"/>
    <cellStyle name="Gevolgde hyperlink" xfId="1065" builtinId="9" hidden="1"/>
    <cellStyle name="Gevolgde hyperlink" xfId="1067" builtinId="9" hidden="1"/>
    <cellStyle name="Gevolgde hyperlink" xfId="1069" builtinId="9" hidden="1"/>
    <cellStyle name="Gevolgde hyperlink" xfId="1071" builtinId="9" hidden="1"/>
    <cellStyle name="Gevolgde hyperlink" xfId="1073" builtinId="9" hidden="1"/>
    <cellStyle name="Gevolgde hyperlink" xfId="1075" builtinId="9" hidden="1"/>
    <cellStyle name="Gevolgde hyperlink" xfId="1077" builtinId="9" hidden="1"/>
    <cellStyle name="Gevolgde hyperlink" xfId="1079" builtinId="9" hidden="1"/>
    <cellStyle name="Gevolgde hyperlink" xfId="1081" builtinId="9" hidden="1"/>
    <cellStyle name="Gevolgde hyperlink" xfId="1083" builtinId="9" hidden="1"/>
    <cellStyle name="Gevolgde hyperlink" xfId="1085" builtinId="9" hidden="1"/>
    <cellStyle name="Gevolgde hyperlink" xfId="1087" builtinId="9" hidden="1"/>
    <cellStyle name="Gevolgde hyperlink" xfId="1089" builtinId="9" hidden="1"/>
    <cellStyle name="Gevolgde hyperlink" xfId="1091" builtinId="9" hidden="1"/>
    <cellStyle name="Gevolgde hyperlink" xfId="1093" builtinId="9" hidden="1"/>
    <cellStyle name="Gevolgde hyperlink" xfId="1095" builtinId="9" hidden="1"/>
    <cellStyle name="Gevolgde hyperlink" xfId="1097" builtinId="9" hidden="1"/>
    <cellStyle name="Gevolgde hyperlink" xfId="1099" builtinId="9" hidden="1"/>
    <cellStyle name="Gevolgde hyperlink" xfId="1101" builtinId="9" hidden="1"/>
    <cellStyle name="Gevolgde hyperlink" xfId="1103" builtinId="9" hidden="1"/>
    <cellStyle name="Gevolgde hyperlink" xfId="1105" builtinId="9" hidden="1"/>
    <cellStyle name="Gevolgde hyperlink" xfId="1107" builtinId="9" hidden="1"/>
    <cellStyle name="Gevolgde hyperlink" xfId="1109" builtinId="9" hidden="1"/>
    <cellStyle name="Gevolgde hyperlink" xfId="1111" builtinId="9" hidden="1"/>
    <cellStyle name="Gevolgde hyperlink" xfId="1113" builtinId="9" hidden="1"/>
    <cellStyle name="Gevolgde hyperlink" xfId="1115" builtinId="9" hidden="1"/>
    <cellStyle name="Gevolgde hyperlink" xfId="1117" builtinId="9" hidden="1"/>
    <cellStyle name="Gevolgde hyperlink" xfId="1119" builtinId="9" hidden="1"/>
    <cellStyle name="Gevolgde hyperlink" xfId="1121" builtinId="9" hidden="1"/>
    <cellStyle name="Gevolgde hyperlink" xfId="1123" builtinId="9" hidden="1"/>
    <cellStyle name="Gevolgde hyperlink" xfId="1125" builtinId="9" hidden="1"/>
    <cellStyle name="Gevolgde hyperlink" xfId="1127" builtinId="9" hidden="1"/>
    <cellStyle name="Gevolgde hyperlink" xfId="1129" builtinId="9" hidden="1"/>
    <cellStyle name="Gevolgde hyperlink" xfId="1131" builtinId="9" hidden="1"/>
    <cellStyle name="Gevolgde hyperlink" xfId="1133" builtinId="9" hidden="1"/>
    <cellStyle name="Gevolgde hyperlink" xfId="1135" builtinId="9" hidden="1"/>
    <cellStyle name="Gevolgde hyperlink" xfId="1137" builtinId="9" hidden="1"/>
    <cellStyle name="Gevolgde hyperlink" xfId="1139" builtinId="9" hidden="1"/>
    <cellStyle name="Gevolgde hyperlink" xfId="1141" builtinId="9" hidden="1"/>
    <cellStyle name="Gevolgde hyperlink" xfId="1143" builtinId="9" hidden="1"/>
    <cellStyle name="Gevolgde hyperlink" xfId="1145" builtinId="9" hidden="1"/>
    <cellStyle name="Gevolgde hyperlink" xfId="1147" builtinId="9" hidden="1"/>
    <cellStyle name="Gevolgde hyperlink" xfId="1149" builtinId="9" hidden="1"/>
    <cellStyle name="Gevolgde hyperlink" xfId="1151" builtinId="9" hidden="1"/>
    <cellStyle name="Gevolgde hyperlink" xfId="1153" builtinId="9" hidden="1"/>
    <cellStyle name="Gevolgde hyperlink" xfId="1155" builtinId="9" hidden="1"/>
    <cellStyle name="Gevolgde hyperlink" xfId="1157" builtinId="9" hidden="1"/>
    <cellStyle name="Gevolgde hyperlink" xfId="1159" builtinId="9" hidden="1"/>
    <cellStyle name="Gevolgde hyperlink" xfId="1161" builtinId="9" hidden="1"/>
    <cellStyle name="Gevolgde hyperlink" xfId="1163" builtinId="9" hidden="1"/>
    <cellStyle name="Gevolgde hyperlink" xfId="1165" builtinId="9" hidden="1"/>
    <cellStyle name="Gevolgde hyperlink" xfId="1167" builtinId="9" hidden="1"/>
    <cellStyle name="Gevolgde hyperlink" xfId="1169" builtinId="9" hidden="1"/>
    <cellStyle name="Gevolgde hyperlink" xfId="1171" builtinId="9" hidden="1"/>
    <cellStyle name="Gevolgde hyperlink" xfId="1173" builtinId="9" hidden="1"/>
    <cellStyle name="Gevolgde hyperlink" xfId="1175" builtinId="9" hidden="1"/>
    <cellStyle name="Gevolgde hyperlink" xfId="1177" builtinId="9" hidden="1"/>
    <cellStyle name="Gevolgde hyperlink" xfId="1179" builtinId="9" hidden="1"/>
    <cellStyle name="Gevolgde hyperlink" xfId="1181" builtinId="9" hidden="1"/>
    <cellStyle name="Gevolgde hyperlink" xfId="1183" builtinId="9" hidden="1"/>
    <cellStyle name="Gevolgde hyperlink" xfId="1185" builtinId="9" hidden="1"/>
    <cellStyle name="Gevolgde hyperlink" xfId="1187" builtinId="9" hidden="1"/>
    <cellStyle name="Gevolgde hyperlink" xfId="1189" builtinId="9" hidden="1"/>
    <cellStyle name="Gevolgde hyperlink" xfId="1191" builtinId="9" hidden="1"/>
    <cellStyle name="Gevolgde hyperlink" xfId="1193" builtinId="9" hidden="1"/>
    <cellStyle name="Gevolgde hyperlink" xfId="1195" builtinId="9" hidden="1"/>
    <cellStyle name="Gevolgde hyperlink" xfId="1197" builtinId="9" hidden="1"/>
    <cellStyle name="Gevolgde hyperlink" xfId="1199" builtinId="9" hidden="1"/>
    <cellStyle name="Gevolgde hyperlink" xfId="1201" builtinId="9" hidden="1"/>
    <cellStyle name="Gevolgde hyperlink" xfId="1203" builtinId="9" hidden="1"/>
    <cellStyle name="Gevolgde hyperlink" xfId="1205" builtinId="9" hidden="1"/>
    <cellStyle name="Gevolgde hyperlink" xfId="1207" builtinId="9" hidden="1"/>
    <cellStyle name="Gevolgde hyperlink" xfId="1209" builtinId="9" hidden="1"/>
    <cellStyle name="Gevolgde hyperlink" xfId="1211" builtinId="9" hidden="1"/>
    <cellStyle name="Gevolgde hyperlink" xfId="1213" builtinId="9" hidden="1"/>
    <cellStyle name="Gevolgde hyperlink" xfId="1215" builtinId="9" hidden="1"/>
    <cellStyle name="Gevolgde hyperlink" xfId="1217" builtinId="9" hidden="1"/>
    <cellStyle name="Gevolgde hyperlink" xfId="1219" builtinId="9" hidden="1"/>
    <cellStyle name="Gevolgde hyperlink" xfId="1221" builtinId="9" hidden="1"/>
    <cellStyle name="Gevolgde hyperlink" xfId="1223" builtinId="9" hidden="1"/>
    <cellStyle name="Gevolgde hyperlink" xfId="1225" builtinId="9" hidden="1"/>
    <cellStyle name="Gevolgde hyperlink" xfId="1227" builtinId="9" hidden="1"/>
    <cellStyle name="Gevolgde hyperlink" xfId="1229" builtinId="9" hidden="1"/>
    <cellStyle name="Gevolgde hyperlink" xfId="1231" builtinId="9" hidden="1"/>
    <cellStyle name="Gevolgde hyperlink" xfId="1233" builtinId="9" hidden="1"/>
    <cellStyle name="Gevolgde hyperlink" xfId="1235" builtinId="9" hidden="1"/>
    <cellStyle name="Gevolgde hyperlink" xfId="1237" builtinId="9" hidden="1"/>
    <cellStyle name="Gevolgde hyperlink" xfId="1239" builtinId="9" hidden="1"/>
    <cellStyle name="Gevolgde hyperlink" xfId="1241" builtinId="9" hidden="1"/>
    <cellStyle name="Gevolgde hyperlink" xfId="1243" builtinId="9" hidden="1"/>
    <cellStyle name="Gevolgde hyperlink" xfId="1245" builtinId="9" hidden="1"/>
    <cellStyle name="Gevolgde hyperlink" xfId="1247" builtinId="9" hidden="1"/>
    <cellStyle name="Gevolgde hyperlink" xfId="1249" builtinId="9" hidden="1"/>
    <cellStyle name="Gevolgde hyperlink" xfId="1251" builtinId="9" hidden="1"/>
    <cellStyle name="Gevolgde hyperlink" xfId="1253" builtinId="9" hidden="1"/>
    <cellStyle name="Gevolgde hyperlink" xfId="1255" builtinId="9" hidden="1"/>
    <cellStyle name="Gevolgde hyperlink" xfId="1257" builtinId="9" hidden="1"/>
    <cellStyle name="Gevolgde hyperlink" xfId="1259" builtinId="9" hidden="1"/>
    <cellStyle name="Gevolgde hyperlink" xfId="1261" builtinId="9" hidden="1"/>
    <cellStyle name="Gevolgde hyperlink" xfId="1263" builtinId="9" hidden="1"/>
    <cellStyle name="Gevolgde hyperlink" xfId="1265" builtinId="9" hidden="1"/>
    <cellStyle name="Gevolgde hyperlink" xfId="1267" builtinId="9" hidden="1"/>
    <cellStyle name="Gevolgde hyperlink" xfId="1269" builtinId="9" hidden="1"/>
    <cellStyle name="Gevolgde hyperlink" xfId="1271" builtinId="9" hidden="1"/>
    <cellStyle name="Gevolgde hyperlink" xfId="1273" builtinId="9" hidden="1"/>
    <cellStyle name="Gevolgde hyperlink" xfId="1275" builtinId="9" hidden="1"/>
    <cellStyle name="Gevolgde hyperlink" xfId="1277" builtinId="9" hidden="1"/>
    <cellStyle name="Gevolgde hyperlink" xfId="1279" builtinId="9" hidden="1"/>
    <cellStyle name="Gevolgde hyperlink" xfId="1281" builtinId="9" hidden="1"/>
    <cellStyle name="Gevolgde hyperlink" xfId="1283" builtinId="9" hidden="1"/>
    <cellStyle name="Gevolgde hyperlink" xfId="1285" builtinId="9" hidden="1"/>
    <cellStyle name="Gevolgde hyperlink" xfId="1287" builtinId="9" hidden="1"/>
    <cellStyle name="Gevolgde hyperlink" xfId="1289" builtinId="9" hidden="1"/>
    <cellStyle name="Gevolgde hyperlink" xfId="1291" builtinId="9" hidden="1"/>
    <cellStyle name="Gevolgde hyperlink" xfId="1293" builtinId="9" hidden="1"/>
    <cellStyle name="Gevolgde hyperlink" xfId="1295" builtinId="9" hidden="1"/>
    <cellStyle name="Gevolgde hyperlink" xfId="1297" builtinId="9" hidden="1"/>
    <cellStyle name="Gevolgde hyperlink" xfId="1299" builtinId="9" hidden="1"/>
    <cellStyle name="Gevolgde hyperlink" xfId="1301" builtinId="9" hidden="1"/>
    <cellStyle name="Gevolgde hyperlink" xfId="1303" builtinId="9" hidden="1"/>
    <cellStyle name="Gevolgde hyperlink" xfId="1305" builtinId="9" hidden="1"/>
    <cellStyle name="Gevolgde hyperlink" xfId="1307" builtinId="9" hidden="1"/>
    <cellStyle name="Gevolgde hyperlink" xfId="1309" builtinId="9" hidden="1"/>
    <cellStyle name="Gevolgde hyperlink" xfId="1311" builtinId="9" hidden="1"/>
    <cellStyle name="Gevolgde hyperlink" xfId="1313" builtinId="9" hidden="1"/>
    <cellStyle name="Gevolgde hyperlink" xfId="1315" builtinId="9" hidden="1"/>
    <cellStyle name="Gevolgde hyperlink" xfId="1317" builtinId="9" hidden="1"/>
    <cellStyle name="Gevolgde hyperlink" xfId="1319" builtinId="9" hidden="1"/>
    <cellStyle name="Gevolgde hyperlink" xfId="1321" builtinId="9" hidden="1"/>
    <cellStyle name="Gevolgde hyperlink" xfId="1323" builtinId="9" hidden="1"/>
    <cellStyle name="Gevolgde hyperlink" xfId="1325" builtinId="9" hidden="1"/>
    <cellStyle name="Gevolgde hyperlink" xfId="1327" builtinId="9" hidden="1"/>
    <cellStyle name="Gevolgde hyperlink" xfId="1329" builtinId="9" hidden="1"/>
    <cellStyle name="Gevolgde hyperlink" xfId="1331" builtinId="9" hidden="1"/>
    <cellStyle name="Gevolgde hyperlink" xfId="1333" builtinId="9" hidden="1"/>
    <cellStyle name="Gevolgde hyperlink" xfId="1335" builtinId="9" hidden="1"/>
    <cellStyle name="Gevolgde hyperlink" xfId="1337" builtinId="9" hidden="1"/>
    <cellStyle name="Gevolgde hyperlink" xfId="1339" builtinId="9" hidden="1"/>
    <cellStyle name="Gevolgde hyperlink" xfId="1341" builtinId="9" hidden="1"/>
    <cellStyle name="Gevolgde hyperlink" xfId="1343" builtinId="9" hidden="1"/>
    <cellStyle name="Gevolgde hyperlink" xfId="1345" builtinId="9" hidden="1"/>
    <cellStyle name="Gevolgde hyperlink" xfId="1347" builtinId="9" hidden="1"/>
    <cellStyle name="Gevolgde hyperlink" xfId="1349" builtinId="9" hidden="1"/>
    <cellStyle name="Gevolgde hyperlink" xfId="1351" builtinId="9" hidden="1"/>
    <cellStyle name="Gevolgde hyperlink" xfId="1353" builtinId="9" hidden="1"/>
    <cellStyle name="Gevolgde hyperlink" xfId="1355" builtinId="9" hidden="1"/>
    <cellStyle name="Gevolgde hyperlink" xfId="1357" builtinId="9" hidden="1"/>
    <cellStyle name="Gevolgde hyperlink" xfId="1359" builtinId="9" hidden="1"/>
    <cellStyle name="Gevolgde hyperlink" xfId="1361" builtinId="9" hidden="1"/>
    <cellStyle name="Gevolgde hyperlink" xfId="1363" builtinId="9" hidden="1"/>
    <cellStyle name="Gevolgde hyperlink" xfId="1365" builtinId="9" hidden="1"/>
    <cellStyle name="Gevolgde hyperlink" xfId="1367" builtinId="9" hidden="1"/>
    <cellStyle name="Gevolgde hyperlink" xfId="1369" builtinId="9" hidden="1"/>
    <cellStyle name="Gevolgde hyperlink" xfId="1371" builtinId="9" hidden="1"/>
    <cellStyle name="Gevolgde hyperlink" xfId="1373" builtinId="9" hidden="1"/>
    <cellStyle name="Gevolgde hyperlink" xfId="1375" builtinId="9" hidden="1"/>
    <cellStyle name="Gevolgde hyperlink" xfId="1377" builtinId="9" hidden="1"/>
    <cellStyle name="Gevolgde hyperlink" xfId="1379" builtinId="9" hidden="1"/>
    <cellStyle name="Gevolgde hyperlink" xfId="1381" builtinId="9" hidden="1"/>
    <cellStyle name="Gevolgde hyperlink" xfId="1383" builtinId="9" hidden="1"/>
    <cellStyle name="Gevolgde hyperlink" xfId="1385" builtinId="9" hidden="1"/>
    <cellStyle name="Gevolgde hyperlink" xfId="1387" builtinId="9" hidden="1"/>
    <cellStyle name="Gevolgde hyperlink" xfId="1389" builtinId="9" hidden="1"/>
    <cellStyle name="Gevolgde hyperlink" xfId="1391" builtinId="9" hidden="1"/>
    <cellStyle name="Gevolgde hyperlink" xfId="1393" builtinId="9" hidden="1"/>
    <cellStyle name="Gevolgde hyperlink" xfId="1395" builtinId="9" hidden="1"/>
    <cellStyle name="Gevolgde hyperlink" xfId="1397" builtinId="9" hidden="1"/>
    <cellStyle name="Gevolgde hyperlink" xfId="1398" builtinId="9" hidden="1"/>
    <cellStyle name="Gevolgde hyperlink" xfId="1399" builtinId="9" hidden="1"/>
    <cellStyle name="Gevolgde hyperlink" xfId="1400" builtinId="9" hidden="1"/>
    <cellStyle name="Gevolgde hyperlink" xfId="1401" builtinId="9" hidden="1"/>
    <cellStyle name="Gevolgde hyperlink" xfId="1402" builtinId="9" hidden="1"/>
    <cellStyle name="Gevolgde hyperlink" xfId="1403" builtinId="9" hidden="1"/>
    <cellStyle name="Gevolgde hyperlink" xfId="1404" builtinId="9" hidden="1"/>
    <cellStyle name="Gevolgde hyperlink" xfId="1405" builtinId="9" hidden="1"/>
    <cellStyle name="Gevolgde hyperlink" xfId="1406" builtinId="9" hidden="1"/>
    <cellStyle name="Gevolgde hyperlink" xfId="1407" builtinId="9" hidden="1"/>
    <cellStyle name="Gevolgde hyperlink" xfId="1408" builtinId="9" hidden="1"/>
    <cellStyle name="Gevolgde hyperlink" xfId="1409" builtinId="9" hidden="1"/>
    <cellStyle name="Gevolgde hyperlink" xfId="1410" builtinId="9" hidden="1"/>
    <cellStyle name="Gevolgde hyperlink" xfId="1411" builtinId="9" hidden="1"/>
    <cellStyle name="Gevolgde hyperlink" xfId="1412" builtinId="9" hidden="1"/>
    <cellStyle name="Gevolgde hyperlink" xfId="1413" builtinId="9" hidden="1"/>
    <cellStyle name="Gevolgde hyperlink" xfId="1414" builtinId="9" hidden="1"/>
    <cellStyle name="Gevolgde hyperlink" xfId="1415" builtinId="9" hidden="1"/>
    <cellStyle name="Gevolgde hyperlink" xfId="1416" builtinId="9" hidden="1"/>
    <cellStyle name="Gevolgde hyperlink" xfId="1417" builtinId="9" hidden="1"/>
    <cellStyle name="Gevolgde hyperlink" xfId="1418" builtinId="9" hidden="1"/>
    <cellStyle name="Gevolgde hyperlink" xfId="1419" builtinId="9" hidden="1"/>
    <cellStyle name="Gevolgde hyperlink" xfId="1420" builtinId="9" hidden="1"/>
    <cellStyle name="Gevolgde hyperlink" xfId="1421" builtinId="9" hidden="1"/>
    <cellStyle name="Gevolgde hyperlink" xfId="1422" builtinId="9" hidden="1"/>
    <cellStyle name="Gevolgde hyperlink" xfId="1423" builtinId="9" hidden="1"/>
    <cellStyle name="Gevolgde hyperlink" xfId="1424" builtinId="9" hidden="1"/>
    <cellStyle name="Gevolgde hyperlink" xfId="1425" builtinId="9" hidden="1"/>
    <cellStyle name="Gevolgde hyperlink" xfId="1426" builtinId="9" hidden="1"/>
    <cellStyle name="Gevolgde hyperlink" xfId="1427" builtinId="9" hidden="1"/>
    <cellStyle name="Gevolgde hyperlink" xfId="1428" builtinId="9" hidden="1"/>
    <cellStyle name="Gevolgde hyperlink" xfId="1429" builtinId="9" hidden="1"/>
    <cellStyle name="Gevolgde hyperlink" xfId="1430" builtinId="9" hidden="1"/>
    <cellStyle name="Gevolgde hyperlink" xfId="1431" builtinId="9" hidden="1"/>
    <cellStyle name="Gevolgde hyperlink" xfId="1432" builtinId="9" hidden="1"/>
    <cellStyle name="Gevolgde hyperlink" xfId="1433" builtinId="9" hidden="1"/>
    <cellStyle name="Gevolgde hyperlink" xfId="1434" builtinId="9" hidden="1"/>
    <cellStyle name="Gevolgde hyperlink" xfId="1435" builtinId="9" hidden="1"/>
    <cellStyle name="Gevolgde hyperlink" xfId="1436" builtinId="9" hidden="1"/>
    <cellStyle name="Gevolgde hyperlink" xfId="1437" builtinId="9" hidden="1"/>
    <cellStyle name="Gevolgde hyperlink" xfId="1438" builtinId="9" hidden="1"/>
    <cellStyle name="Gevolgde hyperlink" xfId="1439" builtinId="9" hidden="1"/>
    <cellStyle name="Gevolgde hyperlink" xfId="1440" builtinId="9" hidden="1"/>
    <cellStyle name="Gevolgde hyperlink" xfId="1441" builtinId="9" hidden="1"/>
    <cellStyle name="Gevolgde hyperlink" xfId="1442" builtinId="9" hidden="1"/>
    <cellStyle name="Gevolgde hyperlink" xfId="1443" builtinId="9" hidden="1"/>
    <cellStyle name="Gevolgde hyperlink" xfId="1444" builtinId="9" hidden="1"/>
    <cellStyle name="Gevolgde hyperlink" xfId="1445" builtinId="9" hidden="1"/>
    <cellStyle name="Gevolgde hyperlink" xfId="1446" builtinId="9" hidden="1"/>
    <cellStyle name="Gevolgde hyperlink" xfId="1447" builtinId="9" hidden="1"/>
    <cellStyle name="Gevolgde hyperlink" xfId="1448" builtinId="9" hidden="1"/>
    <cellStyle name="Gevolgde hyperlink" xfId="1449" builtinId="9" hidden="1"/>
    <cellStyle name="Gevolgde hyperlink" xfId="1450" builtinId="9" hidden="1"/>
    <cellStyle name="Gevolgde hyperlink" xfId="1451" builtinId="9" hidden="1"/>
    <cellStyle name="Gevolgde hyperlink" xfId="1452" builtinId="9" hidden="1"/>
    <cellStyle name="Gevolgde hyperlink" xfId="1453" builtinId="9" hidden="1"/>
    <cellStyle name="Gevolgde hyperlink" xfId="1454" builtinId="9" hidden="1"/>
    <cellStyle name="Gevolgde hyperlink" xfId="1455" builtinId="9" hidden="1"/>
    <cellStyle name="Gevolgde hyperlink" xfId="1456" builtinId="9" hidden="1"/>
    <cellStyle name="Gevolgde hyperlink" xfId="1457" builtinId="9" hidden="1"/>
    <cellStyle name="Gevolgde hyperlink" xfId="1458" builtinId="9" hidden="1"/>
    <cellStyle name="Gevolgde hyperlink" xfId="1459" builtinId="9" hidden="1"/>
    <cellStyle name="Gevolgde hyperlink" xfId="1460" builtinId="9" hidden="1"/>
    <cellStyle name="Gevolgde hyperlink" xfId="1461" builtinId="9" hidden="1"/>
    <cellStyle name="Gevolgde hyperlink" xfId="1462" builtinId="9" hidden="1"/>
    <cellStyle name="Gevolgde hyperlink" xfId="1463" builtinId="9" hidden="1"/>
    <cellStyle name="Gevolgde hyperlink" xfId="1464" builtinId="9" hidden="1"/>
    <cellStyle name="Gevolgde hyperlink" xfId="1465" builtinId="9" hidden="1"/>
    <cellStyle name="Gevolgde hyperlink" xfId="1466" builtinId="9" hidden="1"/>
    <cellStyle name="Gevolgde hyperlink" xfId="1467" builtinId="9" hidden="1"/>
    <cellStyle name="Gevolgde hyperlink" xfId="1468" builtinId="9" hidden="1"/>
    <cellStyle name="Gevolgde hyperlink" xfId="1469" builtinId="9" hidden="1"/>
    <cellStyle name="Gevolgde hyperlink" xfId="1470" builtinId="9" hidden="1"/>
    <cellStyle name="Gevolgde hyperlink" xfId="1471" builtinId="9" hidden="1"/>
    <cellStyle name="Gevolgde hyperlink" xfId="1472" builtinId="9" hidden="1"/>
    <cellStyle name="Gevolgde hyperlink" xfId="1473" builtinId="9" hidden="1"/>
    <cellStyle name="Gevolgde hyperlink" xfId="1474" builtinId="9" hidden="1"/>
    <cellStyle name="Gevolgde hyperlink" xfId="1475" builtinId="9" hidden="1"/>
    <cellStyle name="Gevolgde hyperlink" xfId="1476" builtinId="9" hidden="1"/>
    <cellStyle name="Gevolgde hyperlink" xfId="1477" builtinId="9" hidden="1"/>
    <cellStyle name="Gevolgde hyperlink" xfId="1478" builtinId="9" hidden="1"/>
    <cellStyle name="Gevolgde hyperlink" xfId="1479" builtinId="9" hidden="1"/>
    <cellStyle name="Gevolgde hyperlink" xfId="1480" builtinId="9" hidden="1"/>
    <cellStyle name="Gevolgde hyperlink" xfId="1481" builtinId="9" hidden="1"/>
    <cellStyle name="Gevolgde hyperlink" xfId="1482" builtinId="9" hidden="1"/>
    <cellStyle name="Gevolgde hyperlink" xfId="1483" builtinId="9" hidden="1"/>
    <cellStyle name="Gevolgde hyperlink" xfId="1484" builtinId="9" hidden="1"/>
    <cellStyle name="Gevolgde hyperlink" xfId="1485" builtinId="9" hidden="1"/>
    <cellStyle name="Gevolgde hyperlink" xfId="1486" builtinId="9" hidden="1"/>
    <cellStyle name="Gevolgde hyperlink" xfId="1487" builtinId="9" hidden="1"/>
    <cellStyle name="Gevolgde hyperlink" xfId="1488" builtinId="9" hidden="1"/>
    <cellStyle name="Gevolgde hyperlink" xfId="1489" builtinId="9" hidden="1"/>
    <cellStyle name="Gevolgde hyperlink" xfId="1490" builtinId="9" hidden="1"/>
    <cellStyle name="Gevolgde hyperlink" xfId="1491" builtinId="9" hidden="1"/>
    <cellStyle name="Gevolgde hyperlink" xfId="1492" builtinId="9" hidden="1"/>
    <cellStyle name="Gevolgde hyperlink" xfId="1493" builtinId="9" hidden="1"/>
    <cellStyle name="Gevolgde hyperlink" xfId="1494" builtinId="9" hidden="1"/>
    <cellStyle name="Gevolgde hyperlink" xfId="1495" builtinId="9" hidden="1"/>
    <cellStyle name="Gevolgde hyperlink" xfId="1496" builtinId="9" hidden="1"/>
    <cellStyle name="Gevolgde hyperlink" xfId="1497" builtinId="9" hidden="1"/>
    <cellStyle name="Gevolgde hyperlink" xfId="1498" builtinId="9" hidden="1"/>
    <cellStyle name="Gevolgde hyperlink" xfId="1499" builtinId="9" hidden="1"/>
    <cellStyle name="Gevolgde hyperlink" xfId="1500" builtinId="9" hidden="1"/>
    <cellStyle name="Gevolgde hyperlink" xfId="1501" builtinId="9" hidden="1"/>
    <cellStyle name="Gevolgde hyperlink" xfId="1502" builtinId="9" hidden="1"/>
    <cellStyle name="Gevolgde hyperlink" xfId="1503" builtinId="9" hidden="1"/>
    <cellStyle name="Gevolgde hyperlink" xfId="1504" builtinId="9" hidden="1"/>
    <cellStyle name="Gevolgde hyperlink" xfId="1505" builtinId="9" hidden="1"/>
    <cellStyle name="Gevolgde hyperlink" xfId="1506" builtinId="9" hidden="1"/>
    <cellStyle name="Gevolgde hyperlink" xfId="1508" builtinId="9" hidden="1"/>
    <cellStyle name="Gevolgde hyperlink" xfId="1510" builtinId="9" hidden="1"/>
    <cellStyle name="Gevolgde hyperlink" xfId="1512" builtinId="9" hidden="1"/>
    <cellStyle name="Gevolgde hyperlink" xfId="1514" builtinId="9" hidden="1"/>
    <cellStyle name="Gevolgde hyperlink" xfId="1516" builtinId="9" hidden="1"/>
    <cellStyle name="Gevolgde hyperlink" xfId="1519" builtinId="9" hidden="1"/>
    <cellStyle name="Gevolgde hyperlink" xfId="1521" builtinId="9" hidden="1"/>
    <cellStyle name="Gevolgde hyperlink" xfId="1523" builtinId="9" hidden="1"/>
    <cellStyle name="Gevolgde hyperlink" xfId="1525" builtinId="9" hidden="1"/>
    <cellStyle name="Gevolgde hyperlink" xfId="1527" builtinId="9" hidden="1"/>
    <cellStyle name="Gevolgde hyperlink" xfId="1529" builtinId="9" hidden="1"/>
    <cellStyle name="Gevolgde hyperlink" xfId="1531" builtinId="9" hidden="1"/>
    <cellStyle name="Gevolgde hyperlink" xfId="1533" builtinId="9" hidden="1"/>
    <cellStyle name="Gevolgde hyperlink" xfId="1535" builtinId="9" hidden="1"/>
    <cellStyle name="Gevolgde hyperlink" xfId="1537" builtinId="9" hidden="1"/>
    <cellStyle name="Gevolgde hyperlink" xfId="1539" builtinId="9" hidden="1"/>
    <cellStyle name="Gevolgde hyperlink" xfId="1541" builtinId="9" hidden="1"/>
    <cellStyle name="Gevolgde hyperlink" xfId="1543" builtinId="9" hidden="1"/>
    <cellStyle name="Gevolgde hyperlink" xfId="1545" builtinId="9" hidden="1"/>
    <cellStyle name="Gevolgde hyperlink" xfId="1547" builtinId="9" hidden="1"/>
    <cellStyle name="Gevolgde hyperlink" xfId="1549" builtinId="9" hidden="1"/>
    <cellStyle name="Gevolgde hyperlink" xfId="1551" builtinId="9" hidden="1"/>
    <cellStyle name="Gevolgde hyperlink" xfId="1553" builtinId="9" hidden="1"/>
    <cellStyle name="Gevolgde hyperlink" xfId="1555" builtinId="9" hidden="1"/>
    <cellStyle name="Gevolgde hyperlink" xfId="1557" builtinId="9" hidden="1"/>
    <cellStyle name="Gevolgde hyperlink" xfId="1559" builtinId="9" hidden="1"/>
    <cellStyle name="Gevolgde hyperlink" xfId="1561" builtinId="9" hidden="1"/>
    <cellStyle name="Gevolgde hyperlink" xfId="1563" builtinId="9" hidden="1"/>
    <cellStyle name="Gevolgde hyperlink" xfId="1565" builtinId="9" hidden="1"/>
    <cellStyle name="Gevolgde hyperlink" xfId="1567" builtinId="9" hidden="1"/>
    <cellStyle name="Gevolgde hyperlink" xfId="1569" builtinId="9" hidden="1"/>
    <cellStyle name="Gevolgde hyperlink" xfId="1571" builtinId="9" hidden="1"/>
    <cellStyle name="Gevolgde hyperlink" xfId="1573" builtinId="9" hidden="1"/>
    <cellStyle name="Gevolgde hyperlink" xfId="1575" builtinId="9" hidden="1"/>
    <cellStyle name="Gevolgde hyperlink" xfId="1577" builtinId="9" hidden="1"/>
    <cellStyle name="Gevolgde hyperlink" xfId="1579" builtinId="9" hidden="1"/>
    <cellStyle name="Gevolgde hyperlink" xfId="1581" builtinId="9" hidden="1"/>
    <cellStyle name="Gevolgde hyperlink" xfId="1583" builtinId="9" hidden="1"/>
    <cellStyle name="Gevolgde hyperlink" xfId="1585" builtinId="9" hidden="1"/>
    <cellStyle name="Gevolgde hyperlink" xfId="1587" builtinId="9" hidden="1"/>
    <cellStyle name="Gevolgde hyperlink" xfId="1589" builtinId="9" hidden="1"/>
    <cellStyle name="Gevolgde hyperlink" xfId="1591" builtinId="9" hidden="1"/>
    <cellStyle name="Gevolgde hyperlink" xfId="1593" builtinId="9" hidden="1"/>
    <cellStyle name="Gevolgde hyperlink" xfId="1595" builtinId="9" hidden="1"/>
    <cellStyle name="Gevolgde hyperlink" xfId="1597" builtinId="9" hidden="1"/>
    <cellStyle name="Gevolgde hyperlink" xfId="1599" builtinId="9" hidden="1"/>
    <cellStyle name="Gevolgde hyperlink" xfId="1601" builtinId="9" hidden="1"/>
    <cellStyle name="Gevolgde hyperlink" xfId="1603" builtinId="9" hidden="1"/>
    <cellStyle name="Gevolgde hyperlink" xfId="1605" builtinId="9" hidden="1"/>
    <cellStyle name="Gevolgde hyperlink" xfId="1607" builtinId="9" hidden="1"/>
    <cellStyle name="Gevolgde hyperlink" xfId="1609" builtinId="9" hidden="1"/>
    <cellStyle name="Gevolgde hyperlink" xfId="1611" builtinId="9" hidden="1"/>
    <cellStyle name="Gevolgde hyperlink" xfId="1613" builtinId="9" hidden="1"/>
    <cellStyle name="Gevolgde hyperlink" xfId="1615" builtinId="9" hidden="1"/>
    <cellStyle name="Gevolgde hyperlink" xfId="1617" builtinId="9" hidden="1"/>
    <cellStyle name="Gevolgde hyperlink" xfId="1619" builtinId="9" hidden="1"/>
    <cellStyle name="Gevolgde hyperlink" xfId="1621" builtinId="9" hidden="1"/>
    <cellStyle name="Gevolgde hyperlink" xfId="1623" builtinId="9" hidden="1"/>
    <cellStyle name="Gevolgde hyperlink" xfId="1625" builtinId="9" hidden="1"/>
    <cellStyle name="Gevolgde hyperlink" xfId="1627" builtinId="9" hidden="1"/>
    <cellStyle name="Gevolgde hyperlink" xfId="1629" builtinId="9" hidden="1"/>
    <cellStyle name="Gevolgde hyperlink" xfId="1631" builtinId="9" hidden="1"/>
    <cellStyle name="Gevolgde hyperlink" xfId="1633" builtinId="9" hidden="1"/>
    <cellStyle name="Gevolgde hyperlink" xfId="1635" builtinId="9" hidden="1"/>
    <cellStyle name="Gevolgde hyperlink" xfId="1637" builtinId="9" hidden="1"/>
    <cellStyle name="Hyperlink" xfId="55" builtinId="8" hidden="1"/>
    <cellStyle name="Hyperlink" xfId="57" builtinId="8" hidden="1"/>
    <cellStyle name="Hyperlink" xfId="59" builtinId="8" hidden="1"/>
    <cellStyle name="Hyperlink" xfId="63" builtinId="8" hidden="1"/>
    <cellStyle name="Hyperlink" xfId="65" builtinId="8" hidden="1"/>
    <cellStyle name="Hyperlink" xfId="68" builtinId="8" hidden="1"/>
    <cellStyle name="Hyperlink" xfId="72" builtinId="8" hidden="1"/>
    <cellStyle name="Hyperlink" xfId="74" builtinId="8" hidden="1"/>
    <cellStyle name="Hyperlink" xfId="76" builtinId="8" hidden="1"/>
    <cellStyle name="Hyperlink" xfId="80" builtinId="8" hidden="1"/>
    <cellStyle name="Hyperlink" xfId="78" builtinId="8" hidden="1"/>
    <cellStyle name="Hyperlink" xfId="70" builtinId="8" hidden="1"/>
    <cellStyle name="Hyperlink" xfId="61" builtinId="8" hidden="1"/>
    <cellStyle name="Hyperlink" xfId="53"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51" builtinId="8" hidden="1"/>
    <cellStyle name="Hyperlink" xfId="3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Invoer 2" xfId="474" xr:uid="{00000000-0005-0000-0000-000056060000}"/>
    <cellStyle name="Komma 2" xfId="50" xr:uid="{00000000-0005-0000-0000-000057060000}"/>
    <cellStyle name="Normaal 2" xfId="470" xr:uid="{00000000-0005-0000-0000-000058060000}"/>
    <cellStyle name="Normaal 3" xfId="811" xr:uid="{00000000-0005-0000-0000-000059060000}"/>
    <cellStyle name="Normal 2" xfId="49" xr:uid="{00000000-0005-0000-0000-00005A060000}"/>
    <cellStyle name="Notitie 2" xfId="471" xr:uid="{00000000-0005-0000-0000-00005B060000}"/>
    <cellStyle name="Percent 2" xfId="67" xr:uid="{00000000-0005-0000-0000-00005C060000}"/>
    <cellStyle name="Procent" xfId="139" builtinId="5"/>
    <cellStyle name="Procent 2" xfId="473" xr:uid="{00000000-0005-0000-0000-00005E060000}"/>
    <cellStyle name="Standaard" xfId="0" builtinId="0"/>
    <cellStyle name="Standaard 2" xfId="479" xr:uid="{00000000-0005-0000-0000-000060060000}"/>
    <cellStyle name="Standaard 3" xfId="480" xr:uid="{00000000-0005-0000-0000-000061060000}"/>
    <cellStyle name="Uitvoer 2" xfId="472" xr:uid="{00000000-0005-0000-0000-000062060000}"/>
    <cellStyle name="Valuta" xfId="112" builtinId="4"/>
    <cellStyle name="Valuta 2" xfId="475" xr:uid="{00000000-0005-0000-0000-000064060000}"/>
    <cellStyle name="Valuta 3" xfId="1517" xr:uid="{00000000-0005-0000-0000-000065060000}"/>
  </cellStyles>
  <dxfs count="0"/>
  <tableStyles count="0" defaultTableStyle="TableStyleMedium9" defaultPivotStyle="PivotStyleMedium4"/>
  <colors>
    <mruColors>
      <color rgb="FFEFF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2000" b="1"/>
              <a:t>Verschillen</a:t>
            </a:r>
            <a:r>
              <a:rPr lang="nl-NL" sz="2000" b="1" baseline="0"/>
              <a:t> in woonlasten per jaar</a:t>
            </a:r>
            <a:endParaRPr lang="nl-NL" sz="20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1"/>
          <c:order val="1"/>
          <c:spPr>
            <a:ln w="28575" cap="rnd">
              <a:solidFill>
                <a:schemeClr val="accent2"/>
              </a:solidFill>
              <a:round/>
            </a:ln>
            <a:effectLst/>
          </c:spPr>
          <c:marker>
            <c:symbol val="none"/>
          </c:marker>
          <c:val>
            <c:numRef>
              <c:f>'Individuele woonlasten'!$I$49:$AB$49</c:f>
              <c:numCache>
                <c:formatCode>_ "€"\ * #,##0_ ;_ "€"\ * \-#,##0_ ;_ "€"\ * "-"??_ ;_ @_ </c:formatCode>
                <c:ptCount val="20"/>
                <c:pt idx="0">
                  <c:v>16.960000000000054</c:v>
                </c:pt>
                <c:pt idx="1">
                  <c:v>16.960000000000054</c:v>
                </c:pt>
                <c:pt idx="2">
                  <c:v>16.960000000000054</c:v>
                </c:pt>
                <c:pt idx="3">
                  <c:v>16.960000000000054</c:v>
                </c:pt>
                <c:pt idx="4">
                  <c:v>16.960000000000054</c:v>
                </c:pt>
                <c:pt idx="5">
                  <c:v>16.960000000000054</c:v>
                </c:pt>
                <c:pt idx="6">
                  <c:v>16.960000000000054</c:v>
                </c:pt>
                <c:pt idx="7">
                  <c:v>16.960000000000054</c:v>
                </c:pt>
                <c:pt idx="8">
                  <c:v>16.960000000000054</c:v>
                </c:pt>
                <c:pt idx="9">
                  <c:v>16.960000000000054</c:v>
                </c:pt>
                <c:pt idx="10">
                  <c:v>16.960000000000054</c:v>
                </c:pt>
                <c:pt idx="11">
                  <c:v>16.960000000000054</c:v>
                </c:pt>
                <c:pt idx="12">
                  <c:v>16.960000000000054</c:v>
                </c:pt>
                <c:pt idx="13">
                  <c:v>16.960000000000054</c:v>
                </c:pt>
                <c:pt idx="14">
                  <c:v>16.960000000000054</c:v>
                </c:pt>
                <c:pt idx="15">
                  <c:v>16.960000000000054</c:v>
                </c:pt>
                <c:pt idx="16">
                  <c:v>16.960000000000054</c:v>
                </c:pt>
                <c:pt idx="17">
                  <c:v>16.960000000000054</c:v>
                </c:pt>
                <c:pt idx="18">
                  <c:v>16.960000000000054</c:v>
                </c:pt>
                <c:pt idx="19">
                  <c:v>16.960000000000054</c:v>
                </c:pt>
              </c:numCache>
            </c:numRef>
          </c:val>
          <c:smooth val="0"/>
          <c:extLst>
            <c:ext xmlns:c16="http://schemas.microsoft.com/office/drawing/2014/chart" uri="{C3380CC4-5D6E-409C-BE32-E72D297353CC}">
              <c16:uniqueId val="{00000001-A540-A84D-B4D6-0357F89AFD66}"/>
            </c:ext>
          </c:extLst>
        </c:ser>
        <c:dLbls>
          <c:showLegendKey val="0"/>
          <c:showVal val="0"/>
          <c:showCatName val="0"/>
          <c:showSerName val="0"/>
          <c:showPercent val="0"/>
          <c:showBubbleSize val="0"/>
        </c:dLbls>
        <c:marker val="1"/>
        <c:smooth val="0"/>
        <c:axId val="843391232"/>
        <c:axId val="868249440"/>
      </c:lineChar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yVal>
            <c:numRef>
              <c:f>'Individuele woonlasten'!$I$48:$AB$48</c:f>
              <c:numCache>
                <c:formatCode>_ "€"\ * #,##0_ ;_ "€"\ * \-#,##0_ ;_ "€"\ * "-"??_ ;_ @_ </c:formatCode>
                <c:ptCount val="20"/>
                <c:pt idx="0">
                  <c:v>-9.4504918032787373</c:v>
                </c:pt>
                <c:pt idx="1">
                  <c:v>-348.35049180327871</c:v>
                </c:pt>
                <c:pt idx="2">
                  <c:v>-33.150491803278555</c:v>
                </c:pt>
                <c:pt idx="3">
                  <c:v>657.74950819672131</c:v>
                </c:pt>
                <c:pt idx="4">
                  <c:v>-457.05049180327865</c:v>
                </c:pt>
                <c:pt idx="5">
                  <c:v>-51.450491803278624</c:v>
                </c:pt>
                <c:pt idx="6">
                  <c:v>-320.35049180327871</c:v>
                </c:pt>
                <c:pt idx="7">
                  <c:v>-206.05049180327865</c:v>
                </c:pt>
                <c:pt idx="8">
                  <c:v>1019.9593442622952</c:v>
                </c:pt>
                <c:pt idx="9">
                  <c:v>580.95934426229519</c:v>
                </c:pt>
                <c:pt idx="10">
                  <c:v>-130.65049180327878</c:v>
                </c:pt>
                <c:pt idx="11">
                  <c:v>45.559344262295326</c:v>
                </c:pt>
                <c:pt idx="12">
                  <c:v>16.239672131147586</c:v>
                </c:pt>
                <c:pt idx="13">
                  <c:v>-100.45049180327874</c:v>
                </c:pt>
                <c:pt idx="14">
                  <c:v>452.05934426229533</c:v>
                </c:pt>
                <c:pt idx="15">
                  <c:v>-502.15049180327856</c:v>
                </c:pt>
                <c:pt idx="16">
                  <c:v>56.139672131147563</c:v>
                </c:pt>
                <c:pt idx="17">
                  <c:v>96.249508196721308</c:v>
                </c:pt>
                <c:pt idx="18">
                  <c:v>-1.1504918032786691</c:v>
                </c:pt>
                <c:pt idx="19">
                  <c:v>-425.46032786885235</c:v>
                </c:pt>
              </c:numCache>
            </c:numRef>
          </c:yVal>
          <c:smooth val="0"/>
          <c:extLst>
            <c:ext xmlns:c16="http://schemas.microsoft.com/office/drawing/2014/chart" uri="{C3380CC4-5D6E-409C-BE32-E72D297353CC}">
              <c16:uniqueId val="{00000000-A540-A84D-B4D6-0357F89AFD66}"/>
            </c:ext>
          </c:extLst>
        </c:ser>
        <c:dLbls>
          <c:showLegendKey val="0"/>
          <c:showVal val="0"/>
          <c:showCatName val="0"/>
          <c:showSerName val="0"/>
          <c:showPercent val="0"/>
          <c:showBubbleSize val="0"/>
        </c:dLbls>
        <c:axId val="843391232"/>
        <c:axId val="868249440"/>
      </c:scatterChart>
      <c:catAx>
        <c:axId val="843391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nl-NL"/>
          </a:p>
        </c:txPr>
        <c:crossAx val="868249440"/>
        <c:crosses val="autoZero"/>
        <c:auto val="1"/>
        <c:lblAlgn val="ctr"/>
        <c:lblOffset val="100"/>
        <c:noMultiLvlLbl val="0"/>
      </c:catAx>
      <c:valAx>
        <c:axId val="868249440"/>
        <c:scaling>
          <c:orientation val="minMax"/>
        </c:scaling>
        <c:delete val="0"/>
        <c:axPos val="l"/>
        <c:majorGridlines>
          <c:spPr>
            <a:ln w="9525" cap="flat" cmpd="sng" algn="ctr">
              <a:solidFill>
                <a:schemeClr val="tx1">
                  <a:lumMod val="15000"/>
                  <a:lumOff val="85000"/>
                </a:schemeClr>
              </a:solidFill>
              <a:round/>
            </a:ln>
            <a:effectLst/>
          </c:spPr>
        </c:majorGridlines>
        <c:numFmt formatCode="_ &quot;€&quot;\ * #,##0_ ;_ &quot;€&quot;\ * \-#,##0_ ;_ &quot;€&quot;\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nl-NL"/>
          </a:p>
        </c:txPr>
        <c:crossAx val="843391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524933</xdr:colOff>
      <xdr:row>1</xdr:row>
      <xdr:rowOff>67734</xdr:rowOff>
    </xdr:from>
    <xdr:to>
      <xdr:col>8</xdr:col>
      <xdr:colOff>110066</xdr:colOff>
      <xdr:row>22</xdr:row>
      <xdr:rowOff>143933</xdr:rowOff>
    </xdr:to>
    <xdr:sp macro="" textlink="">
      <xdr:nvSpPr>
        <xdr:cNvPr id="2" name="Tekstvak 1">
          <a:extLst>
            <a:ext uri="{FF2B5EF4-FFF2-40B4-BE49-F238E27FC236}">
              <a16:creationId xmlns:a16="http://schemas.microsoft.com/office/drawing/2014/main" id="{C796EAC5-16BF-EF4A-AA36-E34569F4262C}"/>
            </a:ext>
          </a:extLst>
        </xdr:cNvPr>
        <xdr:cNvSpPr txBox="1"/>
      </xdr:nvSpPr>
      <xdr:spPr>
        <a:xfrm>
          <a:off x="524933" y="270934"/>
          <a:ext cx="6189133" cy="4343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t>DISCLAIMER</a:t>
          </a:r>
        </a:p>
        <a:p>
          <a:endParaRPr lang="nl-NL" sz="1100"/>
        </a:p>
        <a:p>
          <a:r>
            <a:rPr lang="nl-NL" sz="1100"/>
            <a:t>Deze tool is</a:t>
          </a:r>
          <a:r>
            <a:rPr lang="nl-NL" sz="1100" baseline="0"/>
            <a:t> ontwikkeld op basis van ervaringen die door Platform31 en Stroomversnelling bij het begeleiden van opdrachtgevers, specifiek VvE's, op weg naar een NoM(-ready) renovatie.De tool is primair bedoeld voor trainings- en inzicht doeleinden. De tool is inzetbaar in de orientatiefase, voor het inschatten van de impact van een VVE_verduurzamingsaanpak op de woonlasten van </a:t>
          </a:r>
          <a:r>
            <a:rPr lang="nl-NL" sz="1100" baseline="0">
              <a:solidFill>
                <a:schemeClr val="dk1"/>
              </a:solidFill>
              <a:effectLst/>
              <a:latin typeface="+mn-lt"/>
              <a:ea typeface="+mn-ea"/>
              <a:cs typeface="+mn-cs"/>
            </a:rPr>
            <a:t>individuele</a:t>
          </a:r>
          <a:r>
            <a:rPr lang="nl-NL" sz="1100" baseline="0"/>
            <a:t> leden.</a:t>
          </a:r>
        </a:p>
        <a:p>
          <a:br>
            <a:rPr lang="nl-NL" sz="1100" baseline="0"/>
          </a:br>
          <a:r>
            <a:rPr lang="nl-NL" sz="1100" baseline="0"/>
            <a:t>Bedenkt ten alle tijde dat de berekende projecties zo goed zijn als de input en voorspelling van  ontwikkelingen op het gebied van individuele inkomens en belastingen, maar ook op het gebied van prijsontwikkeleingen, zoals de bijvoorbeeld de ontwikkeling van energieprijzen. </a:t>
          </a:r>
          <a:r>
            <a:rPr lang="nl-NL" sz="1100" baseline="0">
              <a:solidFill>
                <a:schemeClr val="dk1"/>
              </a:solidFill>
              <a:effectLst/>
              <a:latin typeface="+mn-lt"/>
              <a:ea typeface="+mn-ea"/>
              <a:cs typeface="+mn-cs"/>
            </a:rPr>
            <a:t>Het model geeft dus slechts een indicatieve inschatting van de genoemde gegevens en er kunnen dan ook geen rechten aan worden ontleend. </a:t>
          </a:r>
        </a:p>
        <a:p>
          <a:endParaRPr lang="nl-NL" sz="1100" baseline="0">
            <a:solidFill>
              <a:schemeClr val="dk1"/>
            </a:solidFill>
            <a:effectLst/>
            <a:latin typeface="+mn-lt"/>
            <a:ea typeface="+mn-ea"/>
            <a:cs typeface="+mn-cs"/>
          </a:endParaRPr>
        </a:p>
        <a:p>
          <a:r>
            <a:rPr lang="nl-NL" sz="1100" baseline="0">
              <a:solidFill>
                <a:schemeClr val="dk1"/>
              </a:solidFill>
              <a:effectLst/>
              <a:latin typeface="+mn-lt"/>
              <a:ea typeface="+mn-ea"/>
              <a:cs typeface="+mn-cs"/>
            </a:rPr>
            <a:t>Alle omkaderde cellen dienen te worden ingevuld, de overige cellen zijn het resultaat van berekeningen op basis van de input in de omkaderde cellen. De invulling bij eerste gebruik dient slechts als voorbeeld.</a:t>
          </a:r>
          <a:endParaRPr lang="nl-NL" sz="1100" baseline="0"/>
        </a:p>
        <a:p>
          <a:endParaRPr lang="nl-NL" sz="1100"/>
        </a:p>
        <a:p>
          <a:r>
            <a:rPr lang="nl-NL" sz="1100" baseline="0"/>
            <a:t>Mocht u opmerkingen op suggsties hebben over te tool, dan kunt deze melden via info@stroomversnneling.nl. </a:t>
          </a:r>
        </a:p>
        <a:p>
          <a:endParaRPr lang="nl-NL" sz="1100" b="1" baseline="0"/>
        </a:p>
        <a:p>
          <a:r>
            <a:rPr lang="nl-NL" sz="1100" b="1" baseline="0"/>
            <a:t>14 december 2018</a:t>
          </a:r>
        </a:p>
        <a:p>
          <a:r>
            <a:rPr lang="nl-NL" sz="1100" b="1" baseline="0"/>
            <a:t>Versie 1.0</a:t>
          </a:r>
          <a:endParaRPr lang="nl-NL" sz="1100" baseline="0"/>
        </a:p>
        <a:p>
          <a:endParaRPr lang="nl-NL" sz="1100" baseline="0"/>
        </a:p>
      </xdr:txBody>
    </xdr:sp>
    <xdr:clientData/>
  </xdr:twoCellAnchor>
  <xdr:twoCellAnchor editAs="oneCell">
    <xdr:from>
      <xdr:col>0</xdr:col>
      <xdr:colOff>668866</xdr:colOff>
      <xdr:row>19</xdr:row>
      <xdr:rowOff>118534</xdr:rowOff>
    </xdr:from>
    <xdr:to>
      <xdr:col>2</xdr:col>
      <xdr:colOff>500687</xdr:colOff>
      <xdr:row>21</xdr:row>
      <xdr:rowOff>60186</xdr:rowOff>
    </xdr:to>
    <xdr:pic>
      <xdr:nvPicPr>
        <xdr:cNvPr id="3" name="Afbeelding 2">
          <a:extLst>
            <a:ext uri="{FF2B5EF4-FFF2-40B4-BE49-F238E27FC236}">
              <a16:creationId xmlns:a16="http://schemas.microsoft.com/office/drawing/2014/main" id="{89040E0E-6843-104E-9C66-42F3BE85DBA9}"/>
            </a:ext>
          </a:extLst>
        </xdr:cNvPr>
        <xdr:cNvPicPr>
          <a:picLocks noChangeAspect="1"/>
        </xdr:cNvPicPr>
      </xdr:nvPicPr>
      <xdr:blipFill>
        <a:blip xmlns:r="http://schemas.openxmlformats.org/officeDocument/2006/relationships" r:embed="rId1"/>
        <a:stretch>
          <a:fillRect/>
        </a:stretch>
      </xdr:blipFill>
      <xdr:spPr>
        <a:xfrm>
          <a:off x="668866" y="3979334"/>
          <a:ext cx="1482821" cy="348052"/>
        </a:xfrm>
        <a:prstGeom prst="rect">
          <a:avLst/>
        </a:prstGeom>
      </xdr:spPr>
    </xdr:pic>
    <xdr:clientData/>
  </xdr:twoCellAnchor>
  <xdr:twoCellAnchor editAs="oneCell">
    <xdr:from>
      <xdr:col>2</xdr:col>
      <xdr:colOff>787399</xdr:colOff>
      <xdr:row>18</xdr:row>
      <xdr:rowOff>76201</xdr:rowOff>
    </xdr:from>
    <xdr:to>
      <xdr:col>4</xdr:col>
      <xdr:colOff>32327</xdr:colOff>
      <xdr:row>21</xdr:row>
      <xdr:rowOff>81011</xdr:rowOff>
    </xdr:to>
    <xdr:pic>
      <xdr:nvPicPr>
        <xdr:cNvPr id="4" name="Afbeelding 3">
          <a:extLst>
            <a:ext uri="{FF2B5EF4-FFF2-40B4-BE49-F238E27FC236}">
              <a16:creationId xmlns:a16="http://schemas.microsoft.com/office/drawing/2014/main" id="{11F11ABC-8A1A-9741-85BD-94350F21FA83}"/>
            </a:ext>
          </a:extLst>
        </xdr:cNvPr>
        <xdr:cNvPicPr>
          <a:picLocks noChangeAspect="1"/>
        </xdr:cNvPicPr>
      </xdr:nvPicPr>
      <xdr:blipFill>
        <a:blip xmlns:r="http://schemas.openxmlformats.org/officeDocument/2006/relationships" r:embed="rId2"/>
        <a:stretch>
          <a:fillRect/>
        </a:stretch>
      </xdr:blipFill>
      <xdr:spPr>
        <a:xfrm>
          <a:off x="2438399" y="3733801"/>
          <a:ext cx="895928" cy="614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536222</xdr:colOff>
      <xdr:row>52</xdr:row>
      <xdr:rowOff>39510</xdr:rowOff>
    </xdr:from>
    <xdr:to>
      <xdr:col>25</xdr:col>
      <xdr:colOff>56444</xdr:colOff>
      <xdr:row>77</xdr:row>
      <xdr:rowOff>84666</xdr:rowOff>
    </xdr:to>
    <xdr:graphicFrame macro="">
      <xdr:nvGraphicFramePr>
        <xdr:cNvPr id="2" name="Grafiek 1">
          <a:extLst>
            <a:ext uri="{FF2B5EF4-FFF2-40B4-BE49-F238E27FC236}">
              <a16:creationId xmlns:a16="http://schemas.microsoft.com/office/drawing/2014/main" id="{A57BC114-5FB4-F946-8E67-EF5D0C4DE2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5_GEN_Mka_08_Excel_model_Woonlastenmodel_Nieuwbou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UrbanVilla 80 m2"/>
      <sheetName val="Tussenwoning 120 m2"/>
      <sheetName val="Hoekwoning 120 m2"/>
      <sheetName val="Vrijstaand 170 m2"/>
      <sheetName val="Resultaten CH"/>
      <sheetName val="verbruik gesplitst"/>
      <sheetName val="Bouwkosten"/>
      <sheetName val="0. Bouwkosten database"/>
      <sheetName val="Energietarieven"/>
      <sheetName val="ZonPV"/>
      <sheetName val="Huishoudelijk"/>
      <sheetName val="HWtemp"/>
      <sheetName val="VStemp"/>
      <sheetName val="UVtemp"/>
    </sheetNames>
    <sheetDataSet>
      <sheetData sheetId="0">
        <row r="3">
          <cell r="B3">
            <v>200000</v>
          </cell>
        </row>
      </sheetData>
      <sheetData sheetId="1" refreshError="1"/>
      <sheetData sheetId="2">
        <row r="14">
          <cell r="K14" t="str">
            <v>EPC 0,6</v>
          </cell>
        </row>
      </sheetData>
      <sheetData sheetId="3" refreshError="1"/>
      <sheetData sheetId="4" refreshError="1"/>
      <sheetData sheetId="5" refreshError="1">
        <row r="1">
          <cell r="G1" t="str">
            <v>epc 0,6 variant</v>
          </cell>
          <cell r="J1" t="str">
            <v>epc 0,4 variant</v>
          </cell>
          <cell r="M1" t="str">
            <v>epc 0,3 variant</v>
          </cell>
          <cell r="P1" t="str">
            <v>epc 0,0 variant</v>
          </cell>
          <cell r="S1" t="str">
            <v>XXL variant (energie neutraal)</v>
          </cell>
          <cell r="V1" t="str">
            <v>epc 0,0 variant met alleen PV ipv zonnecollector</v>
          </cell>
          <cell r="AB1" t="str">
            <v>epc 0,6 variant</v>
          </cell>
          <cell r="AE1" t="str">
            <v>epc 0,4 variant</v>
          </cell>
          <cell r="AH1" t="str">
            <v>epc 0,3 variant</v>
          </cell>
          <cell r="AK1" t="str">
            <v>epc 0,0 variant</v>
          </cell>
          <cell r="AM1" t="str">
            <v>XXL variant (energie neutraal)</v>
          </cell>
          <cell r="AR1" t="str">
            <v>epc 0,6 variant</v>
          </cell>
          <cell r="AU1" t="str">
            <v>epc 0,4 variant</v>
          </cell>
          <cell r="AX1" t="str">
            <v>epc 0,3 variant</v>
          </cell>
          <cell r="BA1" t="str">
            <v>epc 0,0 variant</v>
          </cell>
          <cell r="BC1" t="str">
            <v>XXL variant (energie neutraal)</v>
          </cell>
        </row>
        <row r="2">
          <cell r="D2" t="str">
            <v>UV_</v>
          </cell>
          <cell r="E2" t="str">
            <v>urban villa</v>
          </cell>
          <cell r="F2" t="str">
            <v>0,6-HR-s1</v>
          </cell>
          <cell r="G2" t="str">
            <v>0,6-WP-s1</v>
          </cell>
          <cell r="H2" t="str">
            <v>0,6-SV-s1</v>
          </cell>
          <cell r="I2" t="str">
            <v>0,4-HR-s1</v>
          </cell>
          <cell r="J2" t="str">
            <v>0,4-WP-s1</v>
          </cell>
          <cell r="K2" t="str">
            <v>0,4-SV-s1</v>
          </cell>
          <cell r="L2" t="str">
            <v>0,3-HR-s1</v>
          </cell>
          <cell r="M2" t="str">
            <v>0,3-WP-s1</v>
          </cell>
          <cell r="N2" t="str">
            <v>0,3-SV-s1</v>
          </cell>
          <cell r="O2" t="str">
            <v>0,0-HR-s1</v>
          </cell>
          <cell r="P2" t="str">
            <v>0,0-WP-s1</v>
          </cell>
          <cell r="Q2" t="str">
            <v>0,0-SV-s1</v>
          </cell>
          <cell r="R2" t="str">
            <v>0,0-HR-XXL</v>
          </cell>
          <cell r="S2" t="str">
            <v>0,0-WP-XXL</v>
          </cell>
          <cell r="T2" t="str">
            <v>0,0-SV-XXL</v>
          </cell>
          <cell r="V2" t="str">
            <v>0,6-HR-s2</v>
          </cell>
          <cell r="W2" t="str">
            <v>0,6-WP-s2</v>
          </cell>
          <cell r="X2" t="str">
            <v>0,6-SV-s2</v>
          </cell>
          <cell r="Y2" t="str">
            <v>0,4-WP-s2</v>
          </cell>
          <cell r="Z2" t="str">
            <v>urban villa</v>
          </cell>
          <cell r="AA2" t="str">
            <v>0,6-HR-s3</v>
          </cell>
          <cell r="AB2" t="str">
            <v>0,6-WP-s3</v>
          </cell>
          <cell r="AC2" t="str">
            <v>0,6-SV-s3</v>
          </cell>
          <cell r="AD2" t="str">
            <v>0,4-HR-s3</v>
          </cell>
          <cell r="AE2" t="str">
            <v>0,4-WP-s3</v>
          </cell>
          <cell r="AF2" t="str">
            <v>0,4-SV-s3</v>
          </cell>
          <cell r="AG2" t="str">
            <v>0,3-HR-s3</v>
          </cell>
          <cell r="AH2" t="str">
            <v>0,3-WP-s3</v>
          </cell>
          <cell r="AI2" t="str">
            <v>0,3-SV-s3</v>
          </cell>
          <cell r="AJ2" t="str">
            <v>0,0-HR-s3</v>
          </cell>
          <cell r="AK2" t="str">
            <v>0,0-WP-s3</v>
          </cell>
          <cell r="AL2" t="str">
            <v>0,0-SV-s3</v>
          </cell>
          <cell r="AM2" t="str">
            <v>0,0-HR-XXL</v>
          </cell>
          <cell r="AN2" t="str">
            <v>0,0-WP-XXL</v>
          </cell>
          <cell r="AO2" t="str">
            <v>0,0-SV-XXL</v>
          </cell>
          <cell r="AP2" t="str">
            <v>urban villa</v>
          </cell>
          <cell r="AQ2" t="str">
            <v>0,6-HR-s4</v>
          </cell>
          <cell r="AR2" t="str">
            <v>0,6-WP-s4</v>
          </cell>
          <cell r="AS2" t="str">
            <v>0,6-SV-s4</v>
          </cell>
          <cell r="AT2" t="str">
            <v>0,4-HR-s4</v>
          </cell>
          <cell r="AU2" t="str">
            <v>0,4-WP-s4</v>
          </cell>
          <cell r="AV2" t="str">
            <v>0,4-SV-s4</v>
          </cell>
          <cell r="AW2" t="str">
            <v>0,3-HR-s4</v>
          </cell>
          <cell r="AX2" t="str">
            <v>0,3-WP-s4</v>
          </cell>
          <cell r="AY2" t="str">
            <v>0,3-SV-s4</v>
          </cell>
          <cell r="AZ2" t="str">
            <v>0,0-HR-s4</v>
          </cell>
          <cell r="BA2" t="str">
            <v>0,0-WP-s4</v>
          </cell>
          <cell r="BB2" t="str">
            <v>0,0-SV-s4</v>
          </cell>
          <cell r="BC2" t="str">
            <v>0,0-HR-XXL</v>
          </cell>
          <cell r="BD2" t="str">
            <v>0,0-WP-XXL</v>
          </cell>
          <cell r="BE2" t="str">
            <v>0,0-SV-XXL</v>
          </cell>
        </row>
        <row r="3">
          <cell r="D3" t="str">
            <v>UV_</v>
          </cell>
          <cell r="E3" t="str">
            <v>Bouwkundig</v>
          </cell>
          <cell r="V3" t="str">
            <v>(0,0-HR-s2)</v>
          </cell>
          <cell r="W3" t="str">
            <v>(0,0-WP-s2a)</v>
          </cell>
          <cell r="X3" t="str">
            <v>(0,0-SV-s2)</v>
          </cell>
          <cell r="Y3" t="str">
            <v>(0,0-WP-s2b)</v>
          </cell>
          <cell r="Z3" t="str">
            <v>Bouwkundig</v>
          </cell>
          <cell r="AP3" t="str">
            <v>Bouwkundig</v>
          </cell>
        </row>
        <row r="4">
          <cell r="D4" t="str">
            <v>UV_</v>
          </cell>
          <cell r="E4" t="str">
            <v>Rc gevel/vloer/dak</v>
          </cell>
          <cell r="F4" t="str">
            <v>5/5/5</v>
          </cell>
          <cell r="G4" t="str">
            <v>3,5/4/4</v>
          </cell>
          <cell r="H4" t="str">
            <v>5/5/5</v>
          </cell>
          <cell r="I4" t="str">
            <v>5/5/5</v>
          </cell>
          <cell r="J4" t="str">
            <v>5/5/5</v>
          </cell>
          <cell r="K4" t="str">
            <v>5/5/5</v>
          </cell>
          <cell r="L4" t="str">
            <v>5/5/5</v>
          </cell>
          <cell r="M4" t="str">
            <v>5/5/5</v>
          </cell>
          <cell r="N4" t="str">
            <v>5/5/5</v>
          </cell>
          <cell r="O4" t="str">
            <v>5/5/5</v>
          </cell>
          <cell r="P4" t="str">
            <v>5/5/5</v>
          </cell>
          <cell r="Q4" t="str">
            <v>5/5/5</v>
          </cell>
          <cell r="V4" t="str">
            <v>5/5/5</v>
          </cell>
          <cell r="W4" t="str">
            <v>3,5/4/4</v>
          </cell>
          <cell r="X4" t="str">
            <v>5/5/5</v>
          </cell>
          <cell r="Y4" t="str">
            <v>5/5/5</v>
          </cell>
          <cell r="Z4" t="str">
            <v>Rc gevel/vloer/dak</v>
          </cell>
          <cell r="AA4" t="str">
            <v>10/6,5/10</v>
          </cell>
          <cell r="AB4" t="str">
            <v>10/6,5/10</v>
          </cell>
          <cell r="AC4" t="str">
            <v>10/6,5/10</v>
          </cell>
          <cell r="AD4" t="str">
            <v>10/6,5/10</v>
          </cell>
          <cell r="AE4" t="str">
            <v>10/6,5/10</v>
          </cell>
          <cell r="AF4" t="str">
            <v>10/6,5/10</v>
          </cell>
          <cell r="AG4" t="str">
            <v>10/6,5/10</v>
          </cell>
          <cell r="AH4" t="str">
            <v>10/6,5/10</v>
          </cell>
          <cell r="AI4" t="str">
            <v>10/6,5/10</v>
          </cell>
          <cell r="AJ4" t="str">
            <v>10/6,5/10</v>
          </cell>
          <cell r="AK4" t="str">
            <v>10/6,5/10</v>
          </cell>
          <cell r="AL4" t="str">
            <v>10/6,5/10</v>
          </cell>
          <cell r="AP4" t="str">
            <v>Rc gevel/vloer/dak</v>
          </cell>
          <cell r="AQ4" t="str">
            <v>5/5/5</v>
          </cell>
          <cell r="AR4" t="str">
            <v>3,5/4/4</v>
          </cell>
          <cell r="AS4" t="str">
            <v>5/5/5</v>
          </cell>
          <cell r="AT4" t="str">
            <v>5/5/5</v>
          </cell>
          <cell r="AU4" t="str">
            <v>5/5/5</v>
          </cell>
          <cell r="AV4" t="str">
            <v>5/5/5</v>
          </cell>
          <cell r="AW4" t="str">
            <v>5/5/5</v>
          </cell>
          <cell r="AX4" t="str">
            <v>5/5/5</v>
          </cell>
          <cell r="AY4" t="str">
            <v>5/5/5</v>
          </cell>
          <cell r="AZ4" t="str">
            <v>5/5/5</v>
          </cell>
          <cell r="BA4" t="str">
            <v>5/5/5</v>
          </cell>
          <cell r="BB4" t="str">
            <v>5/5/5</v>
          </cell>
        </row>
        <row r="5">
          <cell r="D5" t="str">
            <v>UV_</v>
          </cell>
          <cell r="E5" t="str">
            <v>Uraam</v>
          </cell>
          <cell r="F5">
            <v>1.4</v>
          </cell>
          <cell r="G5">
            <v>1.6</v>
          </cell>
          <cell r="H5">
            <v>1.4</v>
          </cell>
          <cell r="I5">
            <v>1.4</v>
          </cell>
          <cell r="J5">
            <v>1.4</v>
          </cell>
          <cell r="K5">
            <v>1.4</v>
          </cell>
          <cell r="L5">
            <v>1.4</v>
          </cell>
          <cell r="M5">
            <v>1.4</v>
          </cell>
          <cell r="N5">
            <v>1.4</v>
          </cell>
          <cell r="O5">
            <v>1.4</v>
          </cell>
          <cell r="P5">
            <v>1.4</v>
          </cell>
          <cell r="Q5">
            <v>1.4</v>
          </cell>
          <cell r="V5">
            <v>1.4</v>
          </cell>
          <cell r="W5">
            <v>1.6</v>
          </cell>
          <cell r="X5">
            <v>1.4</v>
          </cell>
          <cell r="Y5">
            <v>1.4</v>
          </cell>
          <cell r="Z5" t="str">
            <v>Uraam</v>
          </cell>
          <cell r="AA5">
            <v>0.8</v>
          </cell>
          <cell r="AB5">
            <v>0.8</v>
          </cell>
          <cell r="AC5">
            <v>0.8</v>
          </cell>
          <cell r="AD5">
            <v>0.8</v>
          </cell>
          <cell r="AE5">
            <v>0.8</v>
          </cell>
          <cell r="AF5">
            <v>0.8</v>
          </cell>
          <cell r="AG5">
            <v>0.8</v>
          </cell>
          <cell r="AH5">
            <v>0.8</v>
          </cell>
          <cell r="AI5">
            <v>0.8</v>
          </cell>
          <cell r="AJ5">
            <v>0.8</v>
          </cell>
          <cell r="AK5">
            <v>0.8</v>
          </cell>
          <cell r="AL5">
            <v>0.8</v>
          </cell>
          <cell r="AP5" t="str">
            <v>Uraam</v>
          </cell>
          <cell r="AQ5">
            <v>1.4</v>
          </cell>
          <cell r="AR5">
            <v>1.6</v>
          </cell>
          <cell r="AS5">
            <v>1.4</v>
          </cell>
          <cell r="AT5">
            <v>1.4</v>
          </cell>
          <cell r="AU5">
            <v>1.4</v>
          </cell>
          <cell r="AV5">
            <v>1.4</v>
          </cell>
          <cell r="AW5">
            <v>1.4</v>
          </cell>
          <cell r="AX5">
            <v>1.4</v>
          </cell>
          <cell r="AY5">
            <v>1.4</v>
          </cell>
          <cell r="AZ5">
            <v>1.4</v>
          </cell>
          <cell r="BA5">
            <v>1.4</v>
          </cell>
          <cell r="BB5">
            <v>1.4</v>
          </cell>
        </row>
        <row r="6">
          <cell r="D6" t="str">
            <v>UV_</v>
          </cell>
          <cell r="E6" t="str">
            <v>Qv10</v>
          </cell>
          <cell r="F6">
            <v>0.4</v>
          </cell>
          <cell r="G6">
            <v>0.4</v>
          </cell>
          <cell r="H6">
            <v>0.4</v>
          </cell>
          <cell r="I6">
            <v>0.4</v>
          </cell>
          <cell r="J6">
            <v>0.4</v>
          </cell>
          <cell r="K6">
            <v>0.4</v>
          </cell>
          <cell r="L6">
            <v>0.4</v>
          </cell>
          <cell r="M6">
            <v>0.4</v>
          </cell>
          <cell r="N6">
            <v>0.4</v>
          </cell>
          <cell r="O6">
            <v>0.4</v>
          </cell>
          <cell r="P6">
            <v>0.4</v>
          </cell>
          <cell r="Q6">
            <v>0.4</v>
          </cell>
          <cell r="V6">
            <v>0.4</v>
          </cell>
          <cell r="W6">
            <v>0.4</v>
          </cell>
          <cell r="X6">
            <v>0.4</v>
          </cell>
          <cell r="Y6">
            <v>0.4</v>
          </cell>
          <cell r="Z6" t="str">
            <v>Qv10</v>
          </cell>
          <cell r="AA6">
            <v>0.15</v>
          </cell>
          <cell r="AB6">
            <v>0.15</v>
          </cell>
          <cell r="AC6">
            <v>0.15</v>
          </cell>
          <cell r="AD6">
            <v>0.15</v>
          </cell>
          <cell r="AE6">
            <v>0.15</v>
          </cell>
          <cell r="AF6">
            <v>0.15</v>
          </cell>
          <cell r="AG6">
            <v>0.15</v>
          </cell>
          <cell r="AH6">
            <v>0.15</v>
          </cell>
          <cell r="AI6">
            <v>0.15</v>
          </cell>
          <cell r="AJ6">
            <v>0.15</v>
          </cell>
          <cell r="AK6">
            <v>0.15</v>
          </cell>
          <cell r="AL6">
            <v>0.15</v>
          </cell>
          <cell r="AP6" t="str">
            <v>Qv10</v>
          </cell>
          <cell r="AQ6">
            <v>0.4</v>
          </cell>
          <cell r="AR6">
            <v>0.4</v>
          </cell>
          <cell r="AS6">
            <v>0.4</v>
          </cell>
          <cell r="AT6">
            <v>0.4</v>
          </cell>
          <cell r="AU6">
            <v>0.4</v>
          </cell>
          <cell r="AV6">
            <v>0.4</v>
          </cell>
          <cell r="AW6">
            <v>0.4</v>
          </cell>
          <cell r="AX6">
            <v>0.4</v>
          </cell>
          <cell r="AY6">
            <v>0.4</v>
          </cell>
          <cell r="AZ6">
            <v>0.4</v>
          </cell>
          <cell r="BA6">
            <v>0.4</v>
          </cell>
          <cell r="BB6">
            <v>0.4</v>
          </cell>
        </row>
        <row r="7">
          <cell r="D7" t="str">
            <v>UV_</v>
          </cell>
          <cell r="E7" t="str">
            <v>Installatietechnisch</v>
          </cell>
          <cell r="Z7" t="str">
            <v>Installatietechnisch</v>
          </cell>
          <cell r="AP7" t="str">
            <v>Installatietechnisch</v>
          </cell>
        </row>
        <row r="8">
          <cell r="D8" t="str">
            <v>UV_</v>
          </cell>
          <cell r="E8" t="str">
            <v>Warmte opwekker</v>
          </cell>
          <cell r="F8" t="str">
            <v>HRE28/24</v>
          </cell>
          <cell r="G8" t="str">
            <v>WPU5</v>
          </cell>
          <cell r="H8" t="str">
            <v>SV</v>
          </cell>
          <cell r="I8" t="str">
            <v>HRE28/24</v>
          </cell>
          <cell r="J8" t="str">
            <v>WPU5</v>
          </cell>
          <cell r="K8" t="str">
            <v>SV</v>
          </cell>
          <cell r="L8" t="str">
            <v>HRE28/24</v>
          </cell>
          <cell r="M8" t="str">
            <v>WPU5</v>
          </cell>
          <cell r="N8" t="str">
            <v>SV</v>
          </cell>
          <cell r="O8" t="str">
            <v>HRE28/24</v>
          </cell>
          <cell r="P8" t="str">
            <v>WPU5</v>
          </cell>
          <cell r="Q8" t="str">
            <v>SV</v>
          </cell>
          <cell r="V8" t="str">
            <v>HRE28/24</v>
          </cell>
          <cell r="W8" t="str">
            <v>WPU5</v>
          </cell>
          <cell r="X8" t="str">
            <v>SV</v>
          </cell>
          <cell r="Y8" t="str">
            <v>WPU5</v>
          </cell>
          <cell r="Z8" t="str">
            <v>Warmte opwekker</v>
          </cell>
          <cell r="AA8" t="str">
            <v>HRE28/24</v>
          </cell>
          <cell r="AB8" t="str">
            <v>WPU5</v>
          </cell>
          <cell r="AC8" t="str">
            <v>SV</v>
          </cell>
          <cell r="AD8" t="str">
            <v>HRE28/24</v>
          </cell>
          <cell r="AE8" t="str">
            <v>WPU5</v>
          </cell>
          <cell r="AF8" t="str">
            <v>SV</v>
          </cell>
          <cell r="AG8" t="str">
            <v>HRE28/24</v>
          </cell>
          <cell r="AH8" t="str">
            <v>WPU5</v>
          </cell>
          <cell r="AI8" t="str">
            <v>SV</v>
          </cell>
          <cell r="AJ8" t="str">
            <v>HRE28/24</v>
          </cell>
          <cell r="AK8" t="str">
            <v>WPU5</v>
          </cell>
          <cell r="AL8" t="str">
            <v>SV</v>
          </cell>
          <cell r="AP8" t="str">
            <v>Warmte opwekker</v>
          </cell>
          <cell r="AQ8" t="str">
            <v>HRE28/24</v>
          </cell>
          <cell r="AR8" t="str">
            <v>WPU5</v>
          </cell>
          <cell r="AS8" t="str">
            <v>SV</v>
          </cell>
          <cell r="AT8" t="str">
            <v>HRE28/24</v>
          </cell>
          <cell r="AU8" t="str">
            <v>WPU5</v>
          </cell>
          <cell r="AV8" t="str">
            <v>SV</v>
          </cell>
          <cell r="AW8" t="str">
            <v>HRE28/24</v>
          </cell>
          <cell r="AX8" t="str">
            <v>WPU5</v>
          </cell>
          <cell r="AY8" t="str">
            <v>SV</v>
          </cell>
          <cell r="AZ8" t="str">
            <v>HRE28/24</v>
          </cell>
          <cell r="BA8" t="str">
            <v>WPU5</v>
          </cell>
          <cell r="BB8" t="str">
            <v>SV</v>
          </cell>
        </row>
        <row r="9">
          <cell r="D9" t="str">
            <v>UV_</v>
          </cell>
          <cell r="E9" t="str">
            <v>Ventilatie</v>
          </cell>
          <cell r="F9" t="str">
            <v>CO2 ease</v>
          </cell>
          <cell r="G9" t="str">
            <v>ZR</v>
          </cell>
          <cell r="H9" t="str">
            <v>CO2 ease</v>
          </cell>
          <cell r="I9" t="str">
            <v>CO2 ease</v>
          </cell>
          <cell r="J9" t="str">
            <v>CO2 ease</v>
          </cell>
          <cell r="K9" t="str">
            <v>CO2 ease</v>
          </cell>
          <cell r="L9" t="str">
            <v>CO2 ease</v>
          </cell>
          <cell r="M9" t="str">
            <v>CO2 ease</v>
          </cell>
          <cell r="N9" t="str">
            <v>CO2 ease</v>
          </cell>
          <cell r="O9" t="str">
            <v>CO2 ease</v>
          </cell>
          <cell r="P9" t="str">
            <v>CO2 ease</v>
          </cell>
          <cell r="Q9" t="str">
            <v>CO2 ease</v>
          </cell>
          <cell r="V9" t="str">
            <v>CO2 ease</v>
          </cell>
          <cell r="W9" t="str">
            <v>ZR</v>
          </cell>
          <cell r="X9" t="str">
            <v>CO2 ease</v>
          </cell>
          <cell r="Y9" t="str">
            <v>CO2 ease</v>
          </cell>
          <cell r="Z9" t="str">
            <v>Ventilatie</v>
          </cell>
          <cell r="AA9" t="str">
            <v>WTW</v>
          </cell>
          <cell r="AB9" t="str">
            <v>WTW</v>
          </cell>
          <cell r="AC9" t="str">
            <v>WTW</v>
          </cell>
          <cell r="AD9" t="str">
            <v>WTW</v>
          </cell>
          <cell r="AE9" t="str">
            <v>WTW</v>
          </cell>
          <cell r="AF9" t="str">
            <v>WTW</v>
          </cell>
          <cell r="AG9" t="str">
            <v>WTW</v>
          </cell>
          <cell r="AH9" t="str">
            <v>WTW</v>
          </cell>
          <cell r="AI9" t="str">
            <v>WTW</v>
          </cell>
          <cell r="AJ9" t="str">
            <v>WTW</v>
          </cell>
          <cell r="AK9" t="str">
            <v>WTW</v>
          </cell>
          <cell r="AL9" t="str">
            <v>WTW</v>
          </cell>
          <cell r="AP9" t="str">
            <v>Ventilatie</v>
          </cell>
          <cell r="AQ9" t="str">
            <v>CO2 ease</v>
          </cell>
          <cell r="AR9" t="str">
            <v>ZR</v>
          </cell>
          <cell r="AS9" t="str">
            <v>CO2 ease</v>
          </cell>
          <cell r="AT9" t="str">
            <v>CO2 ease</v>
          </cell>
          <cell r="AU9" t="str">
            <v>CO2 ease</v>
          </cell>
          <cell r="AV9" t="str">
            <v>CO2 ease</v>
          </cell>
          <cell r="AW9" t="str">
            <v>CO2 ease</v>
          </cell>
          <cell r="AX9" t="str">
            <v>CO2 ease</v>
          </cell>
          <cell r="AY9" t="str">
            <v>CO2 ease</v>
          </cell>
          <cell r="AZ9" t="str">
            <v>CO2 ease</v>
          </cell>
          <cell r="BA9" t="str">
            <v>CO2 ease</v>
          </cell>
          <cell r="BB9" t="str">
            <v>CO2 ease</v>
          </cell>
        </row>
        <row r="10">
          <cell r="D10" t="str">
            <v>UV_</v>
          </cell>
          <cell r="E10" t="str">
            <v>Zonnecollector (m2) Z 45º</v>
          </cell>
          <cell r="F10" t="str">
            <v>-</v>
          </cell>
          <cell r="G10" t="str">
            <v>-</v>
          </cell>
          <cell r="H10" t="str">
            <v>-</v>
          </cell>
          <cell r="I10" t="str">
            <v>180 m2</v>
          </cell>
          <cell r="J10" t="str">
            <v>90 m2</v>
          </cell>
          <cell r="K10" t="str">
            <v>180 m2</v>
          </cell>
          <cell r="L10" t="str">
            <v>180 m2</v>
          </cell>
          <cell r="M10" t="str">
            <v>180 m2</v>
          </cell>
          <cell r="N10" t="str">
            <v>180 m2</v>
          </cell>
          <cell r="O10" t="str">
            <v>180 m2</v>
          </cell>
          <cell r="P10" t="str">
            <v>180 m2</v>
          </cell>
          <cell r="Q10" t="str">
            <v>180 m2</v>
          </cell>
          <cell r="V10" t="str">
            <v>-</v>
          </cell>
          <cell r="W10" t="str">
            <v>-</v>
          </cell>
          <cell r="X10" t="str">
            <v>-</v>
          </cell>
          <cell r="Y10" t="str">
            <v>90 m2</v>
          </cell>
          <cell r="Z10" t="str">
            <v>Zonnecollector (m2) Z 45º</v>
          </cell>
          <cell r="AA10" t="str">
            <v>-</v>
          </cell>
          <cell r="AB10" t="str">
            <v>-</v>
          </cell>
          <cell r="AC10" t="str">
            <v>-</v>
          </cell>
          <cell r="AD10" t="str">
            <v>50,4 m2</v>
          </cell>
          <cell r="AE10" t="str">
            <v>50,4 m2</v>
          </cell>
          <cell r="AF10" t="str">
            <v>50,4 m2</v>
          </cell>
          <cell r="AG10" t="str">
            <v>50,4 m2</v>
          </cell>
          <cell r="AH10" t="str">
            <v>50,4 m2</v>
          </cell>
          <cell r="AI10" t="str">
            <v>50,4 m2</v>
          </cell>
          <cell r="AJ10" t="str">
            <v>50,4 m2</v>
          </cell>
          <cell r="AK10" t="str">
            <v>50,4 m2</v>
          </cell>
          <cell r="AL10" t="str">
            <v>50,4 m2</v>
          </cell>
          <cell r="AP10" t="str">
            <v>Zonnecollector (m2) Z 45º</v>
          </cell>
          <cell r="AQ10" t="str">
            <v>-</v>
          </cell>
          <cell r="AR10" t="str">
            <v>-</v>
          </cell>
          <cell r="AS10" t="str">
            <v>-</v>
          </cell>
          <cell r="AT10" t="str">
            <v>50,4 m2</v>
          </cell>
          <cell r="AU10" t="str">
            <v>50,4 m2</v>
          </cell>
          <cell r="AV10" t="str">
            <v>50,4 m2</v>
          </cell>
          <cell r="AW10" t="str">
            <v>50,4 m2</v>
          </cell>
          <cell r="AX10" t="str">
            <v>50,4 m2</v>
          </cell>
          <cell r="AY10" t="str">
            <v>50,4 m2</v>
          </cell>
          <cell r="AZ10" t="str">
            <v>50,4 m2</v>
          </cell>
          <cell r="BA10" t="str">
            <v>50,4 m2</v>
          </cell>
          <cell r="BB10" t="str">
            <v>50,4 m2</v>
          </cell>
        </row>
        <row r="11">
          <cell r="D11" t="str">
            <v>UV_</v>
          </cell>
          <cell r="E11" t="str">
            <v>PV (m2) Z 45º</v>
          </cell>
          <cell r="F11" t="str">
            <v>-</v>
          </cell>
          <cell r="G11" t="str">
            <v>-</v>
          </cell>
          <cell r="H11" t="str">
            <v>-</v>
          </cell>
          <cell r="I11" t="str">
            <v>-</v>
          </cell>
          <cell r="J11" t="str">
            <v>-</v>
          </cell>
          <cell r="K11" t="str">
            <v>34 m2 PV</v>
          </cell>
          <cell r="L11" t="str">
            <v>100 m2 PV</v>
          </cell>
          <cell r="M11" t="str">
            <v>89 m2 PV</v>
          </cell>
          <cell r="N11" t="str">
            <v>136 m2 PV</v>
          </cell>
          <cell r="O11" t="str">
            <v>407 m2 PV</v>
          </cell>
          <cell r="P11" t="str">
            <v>396 m2 PV</v>
          </cell>
          <cell r="Q11" t="str">
            <v>443 m2 PV</v>
          </cell>
          <cell r="V11" t="str">
            <v>596 m2 PV</v>
          </cell>
          <cell r="W11" t="str">
            <v>569 m2 PV</v>
          </cell>
          <cell r="X11" t="str">
            <v>577 m2 PV</v>
          </cell>
          <cell r="Y11" t="str">
            <v>396 m2 PV</v>
          </cell>
          <cell r="Z11" t="str">
            <v>PV (m2) Z 45º</v>
          </cell>
          <cell r="AA11" t="str">
            <v>-</v>
          </cell>
          <cell r="AB11" t="str">
            <v>-</v>
          </cell>
          <cell r="AC11" t="str">
            <v>-</v>
          </cell>
          <cell r="AD11" t="str">
            <v>32 m2 PV</v>
          </cell>
          <cell r="AE11" t="str">
            <v>53 m2 PV</v>
          </cell>
          <cell r="AF11" t="str">
            <v>28 m2 PV</v>
          </cell>
          <cell r="AG11" t="str">
            <v>134 m2 PV</v>
          </cell>
          <cell r="AH11" t="str">
            <v>156 m2 PV</v>
          </cell>
          <cell r="AI11" t="str">
            <v>131 m2 PV</v>
          </cell>
          <cell r="AJ11" t="str">
            <v>441 m2 PV</v>
          </cell>
          <cell r="AK11" t="str">
            <v>462 m2 PV</v>
          </cell>
          <cell r="AL11" t="str">
            <v>437 m2 PV</v>
          </cell>
          <cell r="AP11" t="str">
            <v>PV (m2) Z 45º</v>
          </cell>
          <cell r="AQ11" t="str">
            <v>-</v>
          </cell>
          <cell r="AR11" t="str">
            <v>-</v>
          </cell>
          <cell r="AS11" t="str">
            <v>-</v>
          </cell>
          <cell r="AT11" t="str">
            <v>97 m2 PV</v>
          </cell>
          <cell r="AU11" t="str">
            <v>46 m2 PV</v>
          </cell>
          <cell r="AV11" t="str">
            <v>93 m2 PV</v>
          </cell>
          <cell r="AW11" t="str">
            <v>199 m2 PV</v>
          </cell>
          <cell r="AX11" t="str">
            <v>148 m2 PV</v>
          </cell>
          <cell r="AY11" t="str">
            <v>196 m2 PV</v>
          </cell>
          <cell r="AZ11" t="str">
            <v>506 m2 PV</v>
          </cell>
          <cell r="BA11" t="str">
            <v>455 m2 PV</v>
          </cell>
          <cell r="BB11" t="str">
            <v>502 m2 PV</v>
          </cell>
        </row>
        <row r="12">
          <cell r="D12" t="str">
            <v>UV_</v>
          </cell>
          <cell r="E12" t="str">
            <v>Vrije koeling</v>
          </cell>
          <cell r="F12" t="str">
            <v>n.v.t.</v>
          </cell>
          <cell r="G12" t="str">
            <v>ja</v>
          </cell>
          <cell r="H12" t="str">
            <v>n.v.t.</v>
          </cell>
          <cell r="I12" t="str">
            <v>n.v.t.</v>
          </cell>
          <cell r="J12" t="str">
            <v>ja</v>
          </cell>
          <cell r="K12" t="str">
            <v>n.v.t.</v>
          </cell>
          <cell r="L12" t="str">
            <v>n.v.t.</v>
          </cell>
          <cell r="M12" t="str">
            <v>ja</v>
          </cell>
          <cell r="N12" t="str">
            <v>n.v.t.</v>
          </cell>
          <cell r="O12" t="str">
            <v>n.v.t.</v>
          </cell>
          <cell r="P12" t="str">
            <v>ja</v>
          </cell>
          <cell r="Q12" t="str">
            <v>n.v.t.</v>
          </cell>
          <cell r="V12" t="str">
            <v>n.v.t.</v>
          </cell>
          <cell r="W12" t="str">
            <v>ja</v>
          </cell>
          <cell r="X12" t="str">
            <v>n.v.t.</v>
          </cell>
          <cell r="Y12" t="str">
            <v>ja</v>
          </cell>
          <cell r="Z12" t="str">
            <v>Vrije koeling</v>
          </cell>
          <cell r="AA12" t="str">
            <v>n.v.t.</v>
          </cell>
          <cell r="AB12" t="str">
            <v>ja</v>
          </cell>
          <cell r="AC12" t="str">
            <v>n.v.t.</v>
          </cell>
          <cell r="AD12" t="str">
            <v>n.v.t.</v>
          </cell>
          <cell r="AE12" t="str">
            <v>ja</v>
          </cell>
          <cell r="AF12" t="str">
            <v>n.v.t.</v>
          </cell>
          <cell r="AG12" t="str">
            <v>n.v.t.</v>
          </cell>
          <cell r="AH12" t="str">
            <v>ja</v>
          </cell>
          <cell r="AI12" t="str">
            <v>n.v.t.</v>
          </cell>
          <cell r="AJ12" t="str">
            <v>n.v.t.</v>
          </cell>
          <cell r="AK12" t="str">
            <v>ja</v>
          </cell>
          <cell r="AL12" t="str">
            <v>n.v.t.</v>
          </cell>
          <cell r="AP12" t="str">
            <v>Vrije koeling</v>
          </cell>
          <cell r="AQ12" t="str">
            <v>n.v.t.</v>
          </cell>
          <cell r="AR12" t="str">
            <v>ja</v>
          </cell>
          <cell r="AS12" t="str">
            <v>n.v.t.</v>
          </cell>
          <cell r="AT12" t="str">
            <v>n.v.t.</v>
          </cell>
          <cell r="AU12" t="str">
            <v>ja</v>
          </cell>
          <cell r="AV12" t="str">
            <v>n.v.t.</v>
          </cell>
          <cell r="AW12" t="str">
            <v>n.v.t.</v>
          </cell>
          <cell r="AX12" t="str">
            <v>ja</v>
          </cell>
          <cell r="AY12" t="str">
            <v>n.v.t.</v>
          </cell>
          <cell r="AZ12" t="str">
            <v>n.v.t.</v>
          </cell>
          <cell r="BA12" t="str">
            <v>ja</v>
          </cell>
          <cell r="BB12" t="str">
            <v>n.v.t.</v>
          </cell>
        </row>
        <row r="13">
          <cell r="D13" t="str">
            <v>UV_EPC</v>
          </cell>
          <cell r="E13" t="str">
            <v>EPC score</v>
          </cell>
          <cell r="F13">
            <v>0.59</v>
          </cell>
          <cell r="G13">
            <v>0.56000000000000005</v>
          </cell>
          <cell r="H13">
            <v>0.56999999999999995</v>
          </cell>
          <cell r="I13">
            <v>0.4</v>
          </cell>
          <cell r="J13">
            <v>0.39</v>
          </cell>
          <cell r="K13">
            <v>0.4</v>
          </cell>
          <cell r="L13">
            <v>0.3</v>
          </cell>
          <cell r="M13">
            <v>0.3</v>
          </cell>
          <cell r="N13">
            <v>0.3</v>
          </cell>
          <cell r="O13">
            <v>0</v>
          </cell>
          <cell r="P13">
            <v>0</v>
          </cell>
          <cell r="Q13">
            <v>0</v>
          </cell>
          <cell r="S13" t="str">
            <v>m2 extra PV voor Energieneutaal</v>
          </cell>
          <cell r="V13">
            <v>0</v>
          </cell>
          <cell r="W13">
            <v>0</v>
          </cell>
          <cell r="X13">
            <v>0</v>
          </cell>
          <cell r="Y13">
            <v>0</v>
          </cell>
          <cell r="Z13" t="str">
            <v>EPC score</v>
          </cell>
          <cell r="AA13">
            <v>0.51</v>
          </cell>
          <cell r="AB13">
            <v>0.46</v>
          </cell>
          <cell r="AC13">
            <v>0.51</v>
          </cell>
          <cell r="AD13">
            <v>0.4</v>
          </cell>
          <cell r="AE13">
            <v>0.4</v>
          </cell>
          <cell r="AF13">
            <v>0.4</v>
          </cell>
          <cell r="AG13">
            <v>0.3</v>
          </cell>
          <cell r="AH13">
            <v>0.3</v>
          </cell>
          <cell r="AI13">
            <v>0.3</v>
          </cell>
          <cell r="AJ13">
            <v>0</v>
          </cell>
          <cell r="AK13">
            <v>0</v>
          </cell>
          <cell r="AL13">
            <v>0</v>
          </cell>
          <cell r="AN13" t="str">
            <v>m2 extra PV voor Energieneutaal</v>
          </cell>
          <cell r="AP13" t="str">
            <v>EPC score</v>
          </cell>
          <cell r="AQ13">
            <v>0.59</v>
          </cell>
          <cell r="AR13">
            <v>0.56000000000000005</v>
          </cell>
          <cell r="AS13">
            <v>0.56999999999999995</v>
          </cell>
          <cell r="AT13">
            <v>0.4</v>
          </cell>
          <cell r="AU13">
            <v>0.4</v>
          </cell>
          <cell r="AV13">
            <v>0.4</v>
          </cell>
          <cell r="AW13">
            <v>0.3</v>
          </cell>
          <cell r="AX13">
            <v>0.3</v>
          </cell>
          <cell r="AY13">
            <v>0.3</v>
          </cell>
          <cell r="AZ13">
            <v>0</v>
          </cell>
          <cell r="BA13">
            <v>0</v>
          </cell>
          <cell r="BB13">
            <v>0</v>
          </cell>
          <cell r="BD13" t="str">
            <v>m2 extra PV voor Energieneutaal</v>
          </cell>
        </row>
        <row r="14">
          <cell r="D14" t="str">
            <v>UV_</v>
          </cell>
          <cell r="E14" t="str">
            <v>Energieverbruik en kosten</v>
          </cell>
          <cell r="Q14" t="str">
            <v>m2 PV--&gt;</v>
          </cell>
          <cell r="R14">
            <v>17.634792488936728</v>
          </cell>
          <cell r="S14">
            <v>9.2465016146393957</v>
          </cell>
          <cell r="T14">
            <v>12.482956584140652</v>
          </cell>
          <cell r="AL14" t="str">
            <v>m2 PV--&gt;</v>
          </cell>
          <cell r="AM14">
            <v>13.983973208946299</v>
          </cell>
          <cell r="AN14">
            <v>6.2970936490850367</v>
          </cell>
          <cell r="AO14">
            <v>11.282143284296135</v>
          </cell>
          <cell r="BB14" t="str">
            <v>m2 PV--&gt;</v>
          </cell>
          <cell r="BC14">
            <v>12.489474943188613</v>
          </cell>
          <cell r="BD14">
            <v>6.1248654467168988</v>
          </cell>
          <cell r="BE14">
            <v>9.339791890922136</v>
          </cell>
        </row>
        <row r="15">
          <cell r="D15" t="str">
            <v>UV_gaslaag</v>
          </cell>
          <cell r="E15" t="str">
            <v>gasverbruik</v>
          </cell>
          <cell r="F15">
            <v>263</v>
          </cell>
          <cell r="G15">
            <v>0</v>
          </cell>
          <cell r="H15">
            <v>0</v>
          </cell>
          <cell r="I15">
            <v>194</v>
          </cell>
          <cell r="J15">
            <v>0</v>
          </cell>
          <cell r="K15">
            <v>0</v>
          </cell>
          <cell r="L15">
            <v>194</v>
          </cell>
          <cell r="M15">
            <v>0</v>
          </cell>
          <cell r="N15">
            <v>0</v>
          </cell>
          <cell r="O15">
            <v>194</v>
          </cell>
          <cell r="P15">
            <v>0</v>
          </cell>
          <cell r="Q15">
            <v>0</v>
          </cell>
          <cell r="R15">
            <v>194</v>
          </cell>
          <cell r="S15">
            <v>0</v>
          </cell>
          <cell r="T15">
            <v>0</v>
          </cell>
          <cell r="V15">
            <v>263</v>
          </cell>
          <cell r="W15">
            <v>0</v>
          </cell>
          <cell r="X15">
            <v>0</v>
          </cell>
          <cell r="Y15">
            <v>0</v>
          </cell>
          <cell r="Z15" t="str">
            <v>gasverbruik</v>
          </cell>
          <cell r="AA15">
            <v>228</v>
          </cell>
          <cell r="AB15">
            <v>0</v>
          </cell>
          <cell r="AC15">
            <v>0</v>
          </cell>
          <cell r="AD15">
            <v>160</v>
          </cell>
          <cell r="AE15">
            <v>0</v>
          </cell>
          <cell r="AF15">
            <v>0</v>
          </cell>
          <cell r="AG15">
            <v>160</v>
          </cell>
          <cell r="AH15">
            <v>0</v>
          </cell>
          <cell r="AI15">
            <v>0</v>
          </cell>
          <cell r="AJ15">
            <v>160</v>
          </cell>
          <cell r="AK15">
            <v>0</v>
          </cell>
          <cell r="AL15">
            <v>0</v>
          </cell>
          <cell r="AM15">
            <v>160</v>
          </cell>
          <cell r="AN15">
            <v>0</v>
          </cell>
          <cell r="AO15">
            <v>0</v>
          </cell>
          <cell r="AP15" t="str">
            <v>gasverbruik</v>
          </cell>
          <cell r="AQ15">
            <v>263</v>
          </cell>
          <cell r="AR15">
            <v>0</v>
          </cell>
          <cell r="AS15">
            <v>0</v>
          </cell>
          <cell r="AT15">
            <v>194</v>
          </cell>
          <cell r="AU15">
            <v>0</v>
          </cell>
          <cell r="AV15">
            <v>0</v>
          </cell>
          <cell r="AW15">
            <v>194</v>
          </cell>
          <cell r="AX15">
            <v>0</v>
          </cell>
          <cell r="AY15">
            <v>0</v>
          </cell>
          <cell r="AZ15">
            <v>194</v>
          </cell>
          <cell r="BA15">
            <v>0</v>
          </cell>
          <cell r="BB15">
            <v>0</v>
          </cell>
          <cell r="BC15">
            <v>194</v>
          </cell>
          <cell r="BD15">
            <v>0</v>
          </cell>
          <cell r="BE15">
            <v>0</v>
          </cell>
        </row>
        <row r="16">
          <cell r="D16" t="str">
            <v>UV_elektralaag</v>
          </cell>
          <cell r="E16" t="str">
            <v>Elektraverbruik</v>
          </cell>
          <cell r="F16">
            <v>1666</v>
          </cell>
          <cell r="G16">
            <v>3221</v>
          </cell>
          <cell r="H16">
            <v>2083</v>
          </cell>
          <cell r="I16">
            <v>1663</v>
          </cell>
          <cell r="J16">
            <v>2728</v>
          </cell>
          <cell r="K16">
            <v>1924</v>
          </cell>
          <cell r="L16">
            <v>1188</v>
          </cell>
          <cell r="M16">
            <v>2305</v>
          </cell>
          <cell r="N16">
            <v>1437</v>
          </cell>
          <cell r="O16">
            <v>-257</v>
          </cell>
          <cell r="P16">
            <v>859</v>
          </cell>
          <cell r="Q16">
            <v>-7</v>
          </cell>
          <cell r="R16">
            <v>-1895.2722222222221</v>
          </cell>
          <cell r="S16">
            <v>0</v>
          </cell>
          <cell r="T16">
            <v>-1166.6666666666667</v>
          </cell>
          <cell r="V16">
            <v>-1161</v>
          </cell>
          <cell r="W16">
            <v>521</v>
          </cell>
          <cell r="X16">
            <v>-309</v>
          </cell>
          <cell r="Y16">
            <v>849</v>
          </cell>
          <cell r="Z16" t="str">
            <v>Elektraverbruik</v>
          </cell>
          <cell r="AA16">
            <v>1829</v>
          </cell>
          <cell r="AB16">
            <v>3033</v>
          </cell>
          <cell r="AC16">
            <v>2260</v>
          </cell>
          <cell r="AD16">
            <v>1677</v>
          </cell>
          <cell r="AE16">
            <v>2525</v>
          </cell>
          <cell r="AF16">
            <v>2127</v>
          </cell>
          <cell r="AG16">
            <v>1193</v>
          </cell>
          <cell r="AH16">
            <v>2036</v>
          </cell>
          <cell r="AI16">
            <v>1638</v>
          </cell>
          <cell r="AJ16">
            <v>-264</v>
          </cell>
          <cell r="AK16">
            <v>585</v>
          </cell>
          <cell r="AL16">
            <v>187</v>
          </cell>
          <cell r="AM16">
            <v>-1563.1111111111113</v>
          </cell>
          <cell r="AN16">
            <v>0</v>
          </cell>
          <cell r="AO16">
            <v>-861.11111111111109</v>
          </cell>
          <cell r="AP16" t="str">
            <v>Elektraverbruik</v>
          </cell>
          <cell r="AQ16">
            <v>1666</v>
          </cell>
          <cell r="AR16">
            <v>3221</v>
          </cell>
          <cell r="AS16">
            <v>2083</v>
          </cell>
          <cell r="AT16">
            <v>1205</v>
          </cell>
          <cell r="AU16">
            <v>2511</v>
          </cell>
          <cell r="AV16">
            <v>1644</v>
          </cell>
          <cell r="AW16">
            <v>727</v>
          </cell>
          <cell r="AX16">
            <v>2029</v>
          </cell>
          <cell r="AY16">
            <v>1153</v>
          </cell>
          <cell r="AZ16">
            <v>-735</v>
          </cell>
          <cell r="BA16">
            <v>569</v>
          </cell>
          <cell r="BB16">
            <v>-299</v>
          </cell>
          <cell r="BC16">
            <v>-1895.2722222222221</v>
          </cell>
          <cell r="BD16">
            <v>0</v>
          </cell>
          <cell r="BE16">
            <v>-1166.6666666666665</v>
          </cell>
        </row>
        <row r="17">
          <cell r="D17" t="str">
            <v>UV_warmtelaag</v>
          </cell>
          <cell r="E17" t="str">
            <v>Warmteverbruik</v>
          </cell>
          <cell r="F17">
            <v>0</v>
          </cell>
          <cell r="G17">
            <v>0</v>
          </cell>
          <cell r="H17">
            <v>6.3</v>
          </cell>
          <cell r="I17">
            <v>0</v>
          </cell>
          <cell r="J17">
            <v>0</v>
          </cell>
          <cell r="K17">
            <v>4.2</v>
          </cell>
          <cell r="L17">
            <v>0</v>
          </cell>
          <cell r="M17">
            <v>0</v>
          </cell>
          <cell r="N17">
            <v>4.2</v>
          </cell>
          <cell r="O17">
            <v>0</v>
          </cell>
          <cell r="P17">
            <v>0</v>
          </cell>
          <cell r="Q17">
            <v>4.2</v>
          </cell>
          <cell r="R17">
            <v>0</v>
          </cell>
          <cell r="S17">
            <v>0</v>
          </cell>
          <cell r="T17">
            <v>4.2</v>
          </cell>
          <cell r="V17">
            <v>0</v>
          </cell>
          <cell r="W17">
            <v>0</v>
          </cell>
          <cell r="X17">
            <v>6.3</v>
          </cell>
          <cell r="Y17">
            <v>0</v>
          </cell>
          <cell r="Z17" t="str">
            <v>Warmteverbruik</v>
          </cell>
          <cell r="AA17">
            <v>0</v>
          </cell>
          <cell r="AB17">
            <v>0</v>
          </cell>
          <cell r="AC17">
            <v>5.0999999999999996</v>
          </cell>
          <cell r="AD17">
            <v>0</v>
          </cell>
          <cell r="AE17">
            <v>0</v>
          </cell>
          <cell r="AF17">
            <v>3.1</v>
          </cell>
          <cell r="AG17">
            <v>0</v>
          </cell>
          <cell r="AH17">
            <v>0</v>
          </cell>
          <cell r="AI17">
            <v>3.1</v>
          </cell>
          <cell r="AJ17">
            <v>0</v>
          </cell>
          <cell r="AK17">
            <v>0</v>
          </cell>
          <cell r="AL17">
            <v>3.1</v>
          </cell>
          <cell r="AM17">
            <v>0</v>
          </cell>
          <cell r="AN17">
            <v>0</v>
          </cell>
          <cell r="AO17">
            <v>3.1</v>
          </cell>
          <cell r="AP17" t="str">
            <v>Warmteverbruik</v>
          </cell>
          <cell r="AQ17">
            <v>0</v>
          </cell>
          <cell r="AR17">
            <v>0</v>
          </cell>
          <cell r="AS17">
            <v>6.3</v>
          </cell>
          <cell r="AT17">
            <v>0</v>
          </cell>
          <cell r="AU17">
            <v>0</v>
          </cell>
          <cell r="AV17">
            <v>4.2</v>
          </cell>
          <cell r="AW17">
            <v>0</v>
          </cell>
          <cell r="AX17">
            <v>0</v>
          </cell>
          <cell r="AY17">
            <v>4.2</v>
          </cell>
          <cell r="AZ17">
            <v>0</v>
          </cell>
          <cell r="BA17">
            <v>0</v>
          </cell>
          <cell r="BB17">
            <v>4.2</v>
          </cell>
          <cell r="BC17">
            <v>0</v>
          </cell>
          <cell r="BD17">
            <v>0</v>
          </cell>
          <cell r="BE17">
            <v>4.2</v>
          </cell>
        </row>
        <row r="18">
          <cell r="D18" t="str">
            <v>UV_jaarnotalaag</v>
          </cell>
          <cell r="E18" t="str">
            <v>Jaarnota energie laag</v>
          </cell>
          <cell r="F18">
            <v>944</v>
          </cell>
          <cell r="G18">
            <v>976</v>
          </cell>
          <cell r="H18">
            <v>1247</v>
          </cell>
          <cell r="I18">
            <v>900</v>
          </cell>
          <cell r="J18">
            <v>868</v>
          </cell>
          <cell r="K18">
            <v>1164</v>
          </cell>
          <cell r="L18">
            <v>795</v>
          </cell>
          <cell r="M18">
            <v>775</v>
          </cell>
          <cell r="N18">
            <v>1056</v>
          </cell>
          <cell r="O18">
            <v>477</v>
          </cell>
          <cell r="P18">
            <v>457</v>
          </cell>
          <cell r="Q18">
            <v>739</v>
          </cell>
          <cell r="R18">
            <v>116.77471111111116</v>
          </cell>
          <cell r="S18">
            <v>267.79000000000002</v>
          </cell>
          <cell r="T18">
            <v>482.5693333333333</v>
          </cell>
          <cell r="V18">
            <v>322</v>
          </cell>
          <cell r="W18">
            <v>382</v>
          </cell>
          <cell r="X18">
            <v>721</v>
          </cell>
          <cell r="Y18">
            <v>455</v>
          </cell>
          <cell r="Z18" t="str">
            <v>Jaarnota energie laag</v>
          </cell>
          <cell r="AA18">
            <v>958</v>
          </cell>
          <cell r="AB18">
            <v>935</v>
          </cell>
          <cell r="AC18">
            <v>1258</v>
          </cell>
          <cell r="AD18">
            <v>881</v>
          </cell>
          <cell r="AE18">
            <v>823</v>
          </cell>
          <cell r="AF18">
            <v>1180</v>
          </cell>
          <cell r="AG18">
            <v>775</v>
          </cell>
          <cell r="AH18">
            <v>716</v>
          </cell>
          <cell r="AI18">
            <v>1072</v>
          </cell>
          <cell r="AJ18">
            <v>454</v>
          </cell>
          <cell r="AK18">
            <v>396</v>
          </cell>
          <cell r="AL18">
            <v>753</v>
          </cell>
          <cell r="AM18">
            <v>168.39955555555554</v>
          </cell>
          <cell r="AN18">
            <v>267.79000000000002</v>
          </cell>
          <cell r="AO18">
            <v>523.5235555555555</v>
          </cell>
          <cell r="AP18" t="str">
            <v>Jaarnota energie laag</v>
          </cell>
          <cell r="AQ18">
            <v>944</v>
          </cell>
          <cell r="AR18">
            <v>976</v>
          </cell>
          <cell r="AS18">
            <v>1247</v>
          </cell>
          <cell r="AT18">
            <v>799</v>
          </cell>
          <cell r="AU18">
            <v>820</v>
          </cell>
          <cell r="AV18">
            <v>1102</v>
          </cell>
          <cell r="AW18">
            <v>694</v>
          </cell>
          <cell r="AX18">
            <v>714</v>
          </cell>
          <cell r="AY18">
            <v>994</v>
          </cell>
          <cell r="AZ18">
            <v>372</v>
          </cell>
          <cell r="BA18">
            <v>393</v>
          </cell>
          <cell r="BB18">
            <v>675</v>
          </cell>
          <cell r="BC18">
            <v>116.77471111111116</v>
          </cell>
          <cell r="BD18">
            <v>267.79000000000002</v>
          </cell>
          <cell r="BE18">
            <v>482.56933333333336</v>
          </cell>
        </row>
        <row r="19">
          <cell r="D19" t="str">
            <v>UV_</v>
          </cell>
          <cell r="Q19" t="str">
            <v>m2 PV--&gt;</v>
          </cell>
          <cell r="R19">
            <v>41.895168042100224</v>
          </cell>
          <cell r="S19">
            <v>27.351991388589877</v>
          </cell>
          <cell r="T19">
            <v>35.739744049754805</v>
          </cell>
          <cell r="AL19" t="str">
            <v>m2 PV--&gt;</v>
          </cell>
          <cell r="AM19">
            <v>41.620260734361914</v>
          </cell>
          <cell r="AN19">
            <v>26.620021528525296</v>
          </cell>
          <cell r="AO19">
            <v>36.930989116134427</v>
          </cell>
          <cell r="BB19" t="str">
            <v>m2 PV--&gt;</v>
          </cell>
          <cell r="BC19">
            <v>41.58725032890802</v>
          </cell>
          <cell r="BD19">
            <v>26.770721205597415</v>
          </cell>
          <cell r="BE19">
            <v>36.483674201650516</v>
          </cell>
        </row>
        <row r="20">
          <cell r="D20" t="str">
            <v>UV_gasmidden</v>
          </cell>
          <cell r="E20" t="str">
            <v>gasverbruik</v>
          </cell>
          <cell r="F20">
            <v>426</v>
          </cell>
          <cell r="G20">
            <v>0</v>
          </cell>
          <cell r="H20">
            <v>0</v>
          </cell>
          <cell r="I20">
            <v>286</v>
          </cell>
          <cell r="J20">
            <v>0</v>
          </cell>
          <cell r="K20">
            <v>0</v>
          </cell>
          <cell r="L20">
            <v>286</v>
          </cell>
          <cell r="M20">
            <v>0</v>
          </cell>
          <cell r="N20">
            <v>0</v>
          </cell>
          <cell r="O20">
            <v>286</v>
          </cell>
          <cell r="P20">
            <v>0</v>
          </cell>
          <cell r="Q20">
            <v>0</v>
          </cell>
          <cell r="R20">
            <v>286</v>
          </cell>
          <cell r="S20">
            <v>0</v>
          </cell>
          <cell r="T20">
            <v>0</v>
          </cell>
          <cell r="V20">
            <v>426</v>
          </cell>
          <cell r="W20">
            <v>0</v>
          </cell>
          <cell r="X20">
            <v>0</v>
          </cell>
          <cell r="Y20">
            <v>0</v>
          </cell>
          <cell r="Z20" t="str">
            <v>gasverbruik</v>
          </cell>
          <cell r="AA20">
            <v>379</v>
          </cell>
          <cell r="AB20">
            <v>0</v>
          </cell>
          <cell r="AC20">
            <v>0</v>
          </cell>
          <cell r="AD20">
            <v>284</v>
          </cell>
          <cell r="AE20">
            <v>0</v>
          </cell>
          <cell r="AF20">
            <v>0</v>
          </cell>
          <cell r="AG20">
            <v>284</v>
          </cell>
          <cell r="AH20">
            <v>0</v>
          </cell>
          <cell r="AI20">
            <v>0</v>
          </cell>
          <cell r="AJ20">
            <v>284</v>
          </cell>
          <cell r="AK20">
            <v>0</v>
          </cell>
          <cell r="AL20">
            <v>0</v>
          </cell>
          <cell r="AM20">
            <v>284</v>
          </cell>
          <cell r="AN20">
            <v>0</v>
          </cell>
          <cell r="AO20">
            <v>0</v>
          </cell>
          <cell r="AP20" t="str">
            <v>gasverbruik</v>
          </cell>
          <cell r="AQ20">
            <v>426</v>
          </cell>
          <cell r="AR20">
            <v>0</v>
          </cell>
          <cell r="AS20">
            <v>0</v>
          </cell>
          <cell r="AT20">
            <v>332</v>
          </cell>
          <cell r="AU20">
            <v>0</v>
          </cell>
          <cell r="AV20">
            <v>0</v>
          </cell>
          <cell r="AW20">
            <v>332</v>
          </cell>
          <cell r="AX20">
            <v>0</v>
          </cell>
          <cell r="AY20">
            <v>0</v>
          </cell>
          <cell r="AZ20">
            <v>332</v>
          </cell>
          <cell r="BA20">
            <v>0</v>
          </cell>
          <cell r="BB20">
            <v>0</v>
          </cell>
          <cell r="BC20">
            <v>332</v>
          </cell>
          <cell r="BD20">
            <v>0</v>
          </cell>
          <cell r="BE20">
            <v>0</v>
          </cell>
        </row>
        <row r="21">
          <cell r="D21" t="str">
            <v>UV_elektramidden</v>
          </cell>
          <cell r="E21" t="str">
            <v>Elektraverbruik</v>
          </cell>
          <cell r="F21">
            <v>3022</v>
          </cell>
          <cell r="G21">
            <v>5249</v>
          </cell>
          <cell r="H21">
            <v>3438</v>
          </cell>
          <cell r="I21">
            <v>3018</v>
          </cell>
          <cell r="J21">
            <v>4410</v>
          </cell>
          <cell r="K21">
            <v>3279</v>
          </cell>
          <cell r="L21">
            <v>2544</v>
          </cell>
          <cell r="M21">
            <v>3987</v>
          </cell>
          <cell r="N21">
            <v>2793</v>
          </cell>
          <cell r="O21">
            <v>1098</v>
          </cell>
          <cell r="P21">
            <v>2541</v>
          </cell>
          <cell r="Q21">
            <v>1348</v>
          </cell>
          <cell r="R21">
            <v>-2794.0611111111111</v>
          </cell>
          <cell r="S21">
            <v>0</v>
          </cell>
          <cell r="T21">
            <v>-1972.2222222222217</v>
          </cell>
          <cell r="V21">
            <v>194</v>
          </cell>
          <cell r="W21">
            <v>2550</v>
          </cell>
          <cell r="X21">
            <v>1047</v>
          </cell>
          <cell r="Y21">
            <v>2531</v>
          </cell>
          <cell r="Z21" t="str">
            <v>Elektraverbruik</v>
          </cell>
          <cell r="AA21">
            <v>3184</v>
          </cell>
          <cell r="AB21">
            <v>4954</v>
          </cell>
          <cell r="AC21">
            <v>3615</v>
          </cell>
          <cell r="AD21">
            <v>3032</v>
          </cell>
          <cell r="AE21">
            <v>4413</v>
          </cell>
          <cell r="AF21">
            <v>3482</v>
          </cell>
          <cell r="AG21">
            <v>2548</v>
          </cell>
          <cell r="AH21">
            <v>3924</v>
          </cell>
          <cell r="AI21">
            <v>2994</v>
          </cell>
          <cell r="AJ21">
            <v>1092</v>
          </cell>
          <cell r="AK21">
            <v>2473</v>
          </cell>
          <cell r="AL21">
            <v>1542</v>
          </cell>
          <cell r="AM21">
            <v>-2774.5222222222219</v>
          </cell>
          <cell r="AN21">
            <v>0</v>
          </cell>
          <cell r="AO21">
            <v>-1888.8888888888887</v>
          </cell>
          <cell r="AP21" t="str">
            <v>Elektraverbruik</v>
          </cell>
          <cell r="AQ21">
            <v>3022</v>
          </cell>
          <cell r="AR21">
            <v>5249</v>
          </cell>
          <cell r="AS21">
            <v>3438</v>
          </cell>
          <cell r="AT21">
            <v>2561</v>
          </cell>
          <cell r="AU21">
            <v>4427</v>
          </cell>
          <cell r="AV21">
            <v>2999</v>
          </cell>
          <cell r="AW21">
            <v>2082</v>
          </cell>
          <cell r="AX21">
            <v>3948</v>
          </cell>
          <cell r="AY21">
            <v>2508</v>
          </cell>
          <cell r="AZ21">
            <v>620</v>
          </cell>
          <cell r="BA21">
            <v>2487</v>
          </cell>
          <cell r="BB21">
            <v>1056</v>
          </cell>
          <cell r="BC21">
            <v>-3243.4555555555553</v>
          </cell>
          <cell r="BD21">
            <v>0</v>
          </cell>
          <cell r="BE21">
            <v>-2333.333333333333</v>
          </cell>
        </row>
        <row r="22">
          <cell r="D22" t="str">
            <v>UV_warmtemidden</v>
          </cell>
          <cell r="E22" t="str">
            <v>Warmteverbruik</v>
          </cell>
          <cell r="F22">
            <v>0</v>
          </cell>
          <cell r="G22">
            <v>0</v>
          </cell>
          <cell r="H22">
            <v>11.3</v>
          </cell>
          <cell r="I22">
            <v>0</v>
          </cell>
          <cell r="J22">
            <v>0</v>
          </cell>
          <cell r="K22">
            <v>7.1</v>
          </cell>
          <cell r="L22">
            <v>0</v>
          </cell>
          <cell r="M22">
            <v>0</v>
          </cell>
          <cell r="N22">
            <v>7.1</v>
          </cell>
          <cell r="O22">
            <v>0</v>
          </cell>
          <cell r="P22">
            <v>0</v>
          </cell>
          <cell r="Q22">
            <v>7.1</v>
          </cell>
          <cell r="R22">
            <v>0</v>
          </cell>
          <cell r="S22">
            <v>0</v>
          </cell>
          <cell r="T22">
            <v>7.1</v>
          </cell>
          <cell r="V22">
            <v>0</v>
          </cell>
          <cell r="W22">
            <v>0</v>
          </cell>
          <cell r="X22">
            <v>11.3</v>
          </cell>
          <cell r="Y22">
            <v>0</v>
          </cell>
          <cell r="Z22" t="str">
            <v>Warmteverbruik</v>
          </cell>
          <cell r="AA22">
            <v>0</v>
          </cell>
          <cell r="AB22">
            <v>0</v>
          </cell>
          <cell r="AC22">
            <v>9.6</v>
          </cell>
          <cell r="AD22">
            <v>0</v>
          </cell>
          <cell r="AE22">
            <v>0</v>
          </cell>
          <cell r="AF22">
            <v>6.8</v>
          </cell>
          <cell r="AG22">
            <v>0</v>
          </cell>
          <cell r="AH22">
            <v>0</v>
          </cell>
          <cell r="AI22">
            <v>6.8</v>
          </cell>
          <cell r="AJ22">
            <v>0</v>
          </cell>
          <cell r="AK22">
            <v>0</v>
          </cell>
          <cell r="AL22">
            <v>6.8</v>
          </cell>
          <cell r="AM22">
            <v>0</v>
          </cell>
          <cell r="AN22">
            <v>0</v>
          </cell>
          <cell r="AO22">
            <v>6.8</v>
          </cell>
          <cell r="AP22" t="str">
            <v>Warmteverbruik</v>
          </cell>
          <cell r="AQ22">
            <v>0</v>
          </cell>
          <cell r="AR22">
            <v>0</v>
          </cell>
          <cell r="AS22">
            <v>11.3</v>
          </cell>
          <cell r="AT22">
            <v>0</v>
          </cell>
          <cell r="AU22">
            <v>0</v>
          </cell>
          <cell r="AV22">
            <v>8.4</v>
          </cell>
          <cell r="AW22">
            <v>0</v>
          </cell>
          <cell r="AX22">
            <v>0</v>
          </cell>
          <cell r="AY22">
            <v>8.4</v>
          </cell>
          <cell r="AZ22">
            <v>0</v>
          </cell>
          <cell r="BA22">
            <v>0</v>
          </cell>
          <cell r="BB22">
            <v>8.4</v>
          </cell>
          <cell r="BC22">
            <v>0</v>
          </cell>
          <cell r="BD22">
            <v>0</v>
          </cell>
          <cell r="BE22">
            <v>8.4</v>
          </cell>
        </row>
        <row r="23">
          <cell r="D23" t="str">
            <v>UV_jaarnotamidden</v>
          </cell>
          <cell r="E23" t="str">
            <v>Jaarnota energie gemiddeld</v>
          </cell>
          <cell r="F23">
            <v>1345</v>
          </cell>
          <cell r="G23">
            <v>1423</v>
          </cell>
          <cell r="H23">
            <v>1664</v>
          </cell>
          <cell r="I23">
            <v>1256</v>
          </cell>
          <cell r="J23">
            <v>1238</v>
          </cell>
          <cell r="K23">
            <v>1530</v>
          </cell>
          <cell r="L23">
            <v>1151</v>
          </cell>
          <cell r="M23">
            <v>1145</v>
          </cell>
          <cell r="N23">
            <v>1423</v>
          </cell>
          <cell r="O23">
            <v>833</v>
          </cell>
          <cell r="P23">
            <v>827</v>
          </cell>
          <cell r="Q23">
            <v>1105</v>
          </cell>
          <cell r="R23">
            <v>-22.916044444444438</v>
          </cell>
          <cell r="S23">
            <v>267.79000000000002</v>
          </cell>
          <cell r="T23">
            <v>374.5991111111112</v>
          </cell>
          <cell r="V23">
            <v>723</v>
          </cell>
          <cell r="W23">
            <v>829</v>
          </cell>
          <cell r="X23">
            <v>1138</v>
          </cell>
          <cell r="Y23">
            <v>825</v>
          </cell>
          <cell r="Z23" t="str">
            <v>Jaarnota energie gemiddeld</v>
          </cell>
          <cell r="AA23">
            <v>1351</v>
          </cell>
          <cell r="AB23">
            <v>1358</v>
          </cell>
          <cell r="AC23">
            <v>1664</v>
          </cell>
          <cell r="AD23">
            <v>1258</v>
          </cell>
          <cell r="AE23">
            <v>1239</v>
          </cell>
          <cell r="AF23">
            <v>1567</v>
          </cell>
          <cell r="AG23">
            <v>1151</v>
          </cell>
          <cell r="AH23">
            <v>1131</v>
          </cell>
          <cell r="AI23">
            <v>1459</v>
          </cell>
          <cell r="AJ23">
            <v>831</v>
          </cell>
          <cell r="AK23">
            <v>812</v>
          </cell>
          <cell r="AL23">
            <v>1140</v>
          </cell>
          <cell r="AM23">
            <v>-19.879288888888723</v>
          </cell>
          <cell r="AN23">
            <v>267.79000000000002</v>
          </cell>
          <cell r="AO23">
            <v>385.76844444444453</v>
          </cell>
          <cell r="AP23" t="str">
            <v>Jaarnota energie gemiddeld</v>
          </cell>
          <cell r="AQ23">
            <v>1345</v>
          </cell>
          <cell r="AR23">
            <v>1423</v>
          </cell>
          <cell r="AS23">
            <v>1664</v>
          </cell>
          <cell r="AT23">
            <v>1184</v>
          </cell>
          <cell r="AU23">
            <v>1242</v>
          </cell>
          <cell r="AV23">
            <v>1500</v>
          </cell>
          <cell r="AW23">
            <v>1079</v>
          </cell>
          <cell r="AX23">
            <v>1136</v>
          </cell>
          <cell r="AY23">
            <v>1392</v>
          </cell>
          <cell r="AZ23">
            <v>757</v>
          </cell>
          <cell r="BA23">
            <v>815</v>
          </cell>
          <cell r="BB23">
            <v>1072</v>
          </cell>
          <cell r="BC23">
            <v>-92.761422222222095</v>
          </cell>
          <cell r="BD23">
            <v>267.79000000000002</v>
          </cell>
          <cell r="BE23">
            <v>326.19866666666672</v>
          </cell>
        </row>
        <row r="24">
          <cell r="D24" t="str">
            <v>UV_</v>
          </cell>
          <cell r="Q24" t="str">
            <v>m2 PV--&gt;</v>
          </cell>
          <cell r="R24">
            <v>100.04180121994976</v>
          </cell>
          <cell r="S24">
            <v>72.421959095801924</v>
          </cell>
          <cell r="T24">
            <v>89.036000478411665</v>
          </cell>
          <cell r="AL24" t="str">
            <v>m2 PV--&gt;</v>
          </cell>
          <cell r="AM24">
            <v>114.3734900131563</v>
          </cell>
          <cell r="AN24">
            <v>79.407965554359521</v>
          </cell>
          <cell r="AO24">
            <v>101.58952278435592</v>
          </cell>
          <cell r="BB24" t="str">
            <v>m2 PV--&gt;</v>
          </cell>
          <cell r="BC24">
            <v>114.77188733405093</v>
          </cell>
          <cell r="BD24">
            <v>79.698600645855748</v>
          </cell>
          <cell r="BE24">
            <v>101.74022246142805</v>
          </cell>
        </row>
        <row r="25">
          <cell r="D25" t="str">
            <v>UV_gashoog</v>
          </cell>
          <cell r="E25" t="str">
            <v>gasverbruik</v>
          </cell>
          <cell r="F25">
            <v>849</v>
          </cell>
          <cell r="G25">
            <v>0</v>
          </cell>
          <cell r="H25">
            <v>0</v>
          </cell>
          <cell r="I25">
            <v>534</v>
          </cell>
          <cell r="J25">
            <v>0</v>
          </cell>
          <cell r="K25">
            <v>0</v>
          </cell>
          <cell r="L25">
            <v>534</v>
          </cell>
          <cell r="M25">
            <v>0</v>
          </cell>
          <cell r="N25">
            <v>0</v>
          </cell>
          <cell r="O25">
            <v>534</v>
          </cell>
          <cell r="P25">
            <v>0</v>
          </cell>
          <cell r="Q25">
            <v>0</v>
          </cell>
          <cell r="R25">
            <v>534</v>
          </cell>
          <cell r="S25">
            <v>0</v>
          </cell>
          <cell r="T25">
            <v>0</v>
          </cell>
          <cell r="V25">
            <v>849</v>
          </cell>
          <cell r="W25">
            <v>0</v>
          </cell>
          <cell r="X25">
            <v>0</v>
          </cell>
          <cell r="Y25">
            <v>0</v>
          </cell>
          <cell r="Z25" t="str">
            <v>gasverbruik</v>
          </cell>
          <cell r="AA25">
            <v>797</v>
          </cell>
          <cell r="AB25">
            <v>0</v>
          </cell>
          <cell r="AC25">
            <v>0</v>
          </cell>
          <cell r="AD25">
            <v>671</v>
          </cell>
          <cell r="AE25">
            <v>0</v>
          </cell>
          <cell r="AF25">
            <v>0</v>
          </cell>
          <cell r="AG25">
            <v>671</v>
          </cell>
          <cell r="AH25">
            <v>0</v>
          </cell>
          <cell r="AI25">
            <v>0</v>
          </cell>
          <cell r="AJ25">
            <v>671</v>
          </cell>
          <cell r="AK25">
            <v>0</v>
          </cell>
          <cell r="AL25">
            <v>0</v>
          </cell>
          <cell r="AM25">
            <v>671</v>
          </cell>
          <cell r="AN25">
            <v>0</v>
          </cell>
          <cell r="AO25">
            <v>0</v>
          </cell>
          <cell r="AP25" t="str">
            <v>gasverbruik</v>
          </cell>
          <cell r="AQ25">
            <v>849</v>
          </cell>
          <cell r="AR25">
            <v>0</v>
          </cell>
          <cell r="AS25">
            <v>0</v>
          </cell>
          <cell r="AT25">
            <v>723</v>
          </cell>
          <cell r="AU25">
            <v>0</v>
          </cell>
          <cell r="AV25">
            <v>0</v>
          </cell>
          <cell r="AW25">
            <v>723</v>
          </cell>
          <cell r="AX25">
            <v>0</v>
          </cell>
          <cell r="AY25">
            <v>0</v>
          </cell>
          <cell r="AZ25">
            <v>723</v>
          </cell>
          <cell r="BA25">
            <v>0</v>
          </cell>
          <cell r="BB25">
            <v>0</v>
          </cell>
          <cell r="BC25">
            <v>723</v>
          </cell>
          <cell r="BD25">
            <v>0</v>
          </cell>
          <cell r="BE25">
            <v>0</v>
          </cell>
        </row>
        <row r="26">
          <cell r="D26" t="str">
            <v>UV_elektrahoog</v>
          </cell>
          <cell r="E26" t="str">
            <v>Elektraverbruik</v>
          </cell>
          <cell r="F26">
            <v>6001</v>
          </cell>
          <cell r="G26">
            <v>10018</v>
          </cell>
          <cell r="H26">
            <v>6417</v>
          </cell>
          <cell r="I26">
            <v>5997</v>
          </cell>
          <cell r="J26">
            <v>9207</v>
          </cell>
          <cell r="K26">
            <v>6258</v>
          </cell>
          <cell r="L26">
            <v>5523</v>
          </cell>
          <cell r="M26">
            <v>8174</v>
          </cell>
          <cell r="N26">
            <v>5772</v>
          </cell>
          <cell r="O26">
            <v>4077</v>
          </cell>
          <cell r="P26">
            <v>6728</v>
          </cell>
          <cell r="Q26">
            <v>4327</v>
          </cell>
          <cell r="R26">
            <v>-5216.8833333333332</v>
          </cell>
          <cell r="S26">
            <v>0</v>
          </cell>
          <cell r="T26">
            <v>-3944.4444444444434</v>
          </cell>
          <cell r="V26">
            <v>3173</v>
          </cell>
          <cell r="W26">
            <v>7319</v>
          </cell>
          <cell r="X26">
            <v>4026</v>
          </cell>
          <cell r="Y26">
            <v>7328</v>
          </cell>
          <cell r="Z26" t="str">
            <v>Elektraverbruik</v>
          </cell>
          <cell r="AA26">
            <v>6163</v>
          </cell>
          <cell r="AB26">
            <v>9684</v>
          </cell>
          <cell r="AC26">
            <v>6594</v>
          </cell>
          <cell r="AD26">
            <v>6011</v>
          </cell>
          <cell r="AE26">
            <v>9318</v>
          </cell>
          <cell r="AF26">
            <v>6461</v>
          </cell>
          <cell r="AG26">
            <v>5527</v>
          </cell>
          <cell r="AH26">
            <v>8829</v>
          </cell>
          <cell r="AI26">
            <v>5972</v>
          </cell>
          <cell r="AJ26">
            <v>4070</v>
          </cell>
          <cell r="AK26">
            <v>7377</v>
          </cell>
          <cell r="AL26">
            <v>4521</v>
          </cell>
          <cell r="AM26">
            <v>-6555.2972222222215</v>
          </cell>
          <cell r="AN26">
            <v>0</v>
          </cell>
          <cell r="AO26">
            <v>-4916.6666666666661</v>
          </cell>
          <cell r="AP26" t="str">
            <v>Elektraverbruik</v>
          </cell>
          <cell r="AQ26">
            <v>6001</v>
          </cell>
          <cell r="AR26">
            <v>10018</v>
          </cell>
          <cell r="AS26">
            <v>6417</v>
          </cell>
          <cell r="AT26">
            <v>5539</v>
          </cell>
          <cell r="AU26">
            <v>9342</v>
          </cell>
          <cell r="AV26">
            <v>5978</v>
          </cell>
          <cell r="AW26">
            <v>5061</v>
          </cell>
          <cell r="AX26">
            <v>8865</v>
          </cell>
          <cell r="AY26">
            <v>5487</v>
          </cell>
          <cell r="AZ26">
            <v>3599</v>
          </cell>
          <cell r="BA26">
            <v>7404</v>
          </cell>
          <cell r="BB26">
            <v>4035</v>
          </cell>
          <cell r="BC26">
            <v>-7063.3083333333325</v>
          </cell>
          <cell r="BD26">
            <v>0</v>
          </cell>
          <cell r="BE26">
            <v>-5416.6666666666661</v>
          </cell>
        </row>
        <row r="27">
          <cell r="D27" t="str">
            <v>UV_warmtehoog</v>
          </cell>
          <cell r="E27" t="str">
            <v>Warmteverbruik</v>
          </cell>
          <cell r="F27">
            <v>0</v>
          </cell>
          <cell r="G27">
            <v>0</v>
          </cell>
          <cell r="H27">
            <v>23.6</v>
          </cell>
          <cell r="I27">
            <v>0</v>
          </cell>
          <cell r="J27">
            <v>0</v>
          </cell>
          <cell r="K27">
            <v>14.2</v>
          </cell>
          <cell r="L27">
            <v>0</v>
          </cell>
          <cell r="M27">
            <v>0</v>
          </cell>
          <cell r="N27">
            <v>14.2</v>
          </cell>
          <cell r="O27">
            <v>0</v>
          </cell>
          <cell r="P27">
            <v>0</v>
          </cell>
          <cell r="Q27">
            <v>14.2</v>
          </cell>
          <cell r="R27">
            <v>0</v>
          </cell>
          <cell r="S27">
            <v>0</v>
          </cell>
          <cell r="T27">
            <v>14.2</v>
          </cell>
          <cell r="V27">
            <v>0</v>
          </cell>
          <cell r="W27">
            <v>0</v>
          </cell>
          <cell r="X27">
            <v>23.6</v>
          </cell>
          <cell r="Y27">
            <v>0</v>
          </cell>
          <cell r="Z27" t="str">
            <v>Warmteverbruik</v>
          </cell>
          <cell r="AA27">
            <v>0</v>
          </cell>
          <cell r="AB27">
            <v>0</v>
          </cell>
          <cell r="AC27">
            <v>21.8</v>
          </cell>
          <cell r="AD27">
            <v>0</v>
          </cell>
          <cell r="AE27">
            <v>0</v>
          </cell>
          <cell r="AF27">
            <v>17.7</v>
          </cell>
          <cell r="AG27">
            <v>0</v>
          </cell>
          <cell r="AH27">
            <v>0</v>
          </cell>
          <cell r="AI27">
            <v>17.7</v>
          </cell>
          <cell r="AJ27">
            <v>0</v>
          </cell>
          <cell r="AK27">
            <v>0</v>
          </cell>
          <cell r="AL27">
            <v>17.7</v>
          </cell>
          <cell r="AM27">
            <v>0</v>
          </cell>
          <cell r="AN27">
            <v>0</v>
          </cell>
          <cell r="AO27">
            <v>17.7</v>
          </cell>
          <cell r="AP27" t="str">
            <v>Warmteverbruik</v>
          </cell>
          <cell r="AQ27">
            <v>0</v>
          </cell>
          <cell r="AR27">
            <v>0</v>
          </cell>
          <cell r="AS27">
            <v>23.6</v>
          </cell>
          <cell r="AT27">
            <v>0</v>
          </cell>
          <cell r="AU27">
            <v>0</v>
          </cell>
          <cell r="AV27">
            <v>19.5</v>
          </cell>
          <cell r="AW27">
            <v>0</v>
          </cell>
          <cell r="AX27">
            <v>0</v>
          </cell>
          <cell r="AY27">
            <v>19.5</v>
          </cell>
          <cell r="AZ27">
            <v>0</v>
          </cell>
          <cell r="BA27">
            <v>0</v>
          </cell>
          <cell r="BB27">
            <v>19.5</v>
          </cell>
          <cell r="BC27">
            <v>0</v>
          </cell>
          <cell r="BD27">
            <v>0</v>
          </cell>
          <cell r="BE27">
            <v>19.5</v>
          </cell>
        </row>
        <row r="28">
          <cell r="D28" t="str">
            <v>UV_jaarnotahoog</v>
          </cell>
          <cell r="E28" t="str">
            <v>Jaarnota energie hoog</v>
          </cell>
          <cell r="F28">
            <v>2317</v>
          </cell>
          <cell r="G28">
            <v>2472</v>
          </cell>
          <cell r="H28">
            <v>2615</v>
          </cell>
          <cell r="I28">
            <v>2117</v>
          </cell>
          <cell r="J28">
            <v>2293</v>
          </cell>
          <cell r="K28">
            <v>2355</v>
          </cell>
          <cell r="L28">
            <v>2013</v>
          </cell>
          <cell r="M28">
            <v>2066</v>
          </cell>
          <cell r="N28">
            <v>2248</v>
          </cell>
          <cell r="O28">
            <v>1695</v>
          </cell>
          <cell r="P28">
            <v>1748</v>
          </cell>
          <cell r="Q28">
            <v>1930</v>
          </cell>
          <cell r="R28">
            <v>-349.67373333333336</v>
          </cell>
          <cell r="S28">
            <v>267.79000000000002</v>
          </cell>
          <cell r="T28">
            <v>110.2582222222224</v>
          </cell>
          <cell r="V28">
            <v>1695</v>
          </cell>
          <cell r="W28">
            <v>1878</v>
          </cell>
          <cell r="X28">
            <v>2089</v>
          </cell>
          <cell r="Y28">
            <v>1880</v>
          </cell>
          <cell r="Z28" t="str">
            <v>Jaarnota energie hoog</v>
          </cell>
          <cell r="AA28">
            <v>2320</v>
          </cell>
          <cell r="AB28">
            <v>2398</v>
          </cell>
          <cell r="AC28">
            <v>2611</v>
          </cell>
          <cell r="AD28">
            <v>2207</v>
          </cell>
          <cell r="AE28">
            <v>2318</v>
          </cell>
          <cell r="AF28">
            <v>2484</v>
          </cell>
          <cell r="AG28">
            <v>2100</v>
          </cell>
          <cell r="AH28">
            <v>2210</v>
          </cell>
          <cell r="AI28">
            <v>2376</v>
          </cell>
          <cell r="AJ28">
            <v>1780</v>
          </cell>
          <cell r="AK28">
            <v>1891</v>
          </cell>
          <cell r="AL28">
            <v>2057</v>
          </cell>
          <cell r="AM28">
            <v>-557.69148888888867</v>
          </cell>
          <cell r="AN28">
            <v>267.79000000000002</v>
          </cell>
          <cell r="AO28">
            <v>-20.050666666666586</v>
          </cell>
          <cell r="AP28" t="str">
            <v>Jaarnota energie hoog</v>
          </cell>
          <cell r="AQ28">
            <v>2317</v>
          </cell>
          <cell r="AR28">
            <v>2472</v>
          </cell>
          <cell r="AS28">
            <v>2615</v>
          </cell>
          <cell r="AT28">
            <v>2136</v>
          </cell>
          <cell r="AU28">
            <v>2323</v>
          </cell>
          <cell r="AV28">
            <v>2421</v>
          </cell>
          <cell r="AW28">
            <v>2031</v>
          </cell>
          <cell r="AX28">
            <v>2218</v>
          </cell>
          <cell r="AY28">
            <v>2313</v>
          </cell>
          <cell r="AZ28">
            <v>1709</v>
          </cell>
          <cell r="BA28">
            <v>1897</v>
          </cell>
          <cell r="BB28">
            <v>1993</v>
          </cell>
          <cell r="BC28">
            <v>-636.64713333333316</v>
          </cell>
          <cell r="BD28">
            <v>267.79000000000002</v>
          </cell>
          <cell r="BE28">
            <v>-87.066666666666549</v>
          </cell>
        </row>
        <row r="29">
          <cell r="D29" t="str">
            <v>_</v>
          </cell>
        </row>
        <row r="30">
          <cell r="D30" t="str">
            <v>TW_</v>
          </cell>
          <cell r="E30" t="str">
            <v>tussenwoning</v>
          </cell>
          <cell r="F30" t="str">
            <v>0,6-HR-s1</v>
          </cell>
          <cell r="G30" t="str">
            <v>0,6-WP-s1</v>
          </cell>
          <cell r="H30" t="str">
            <v>0,6-SV-s1</v>
          </cell>
          <cell r="I30" t="str">
            <v>0,4-HR-s1</v>
          </cell>
          <cell r="J30" t="str">
            <v>0,4-WP-s1</v>
          </cell>
          <cell r="K30" t="str">
            <v>0,4-SV-s1</v>
          </cell>
          <cell r="L30" t="str">
            <v>0,3-HR-s1</v>
          </cell>
          <cell r="M30" t="str">
            <v>0,3-WP-s1</v>
          </cell>
          <cell r="N30" t="str">
            <v>0,3-SV-s1</v>
          </cell>
          <cell r="O30" t="str">
            <v>0,0-HR-s1</v>
          </cell>
          <cell r="P30" t="str">
            <v>0,0-WP-s1</v>
          </cell>
          <cell r="Q30" t="str">
            <v>0,0-SV-s1</v>
          </cell>
          <cell r="R30" t="str">
            <v>0,0-HR-XXL</v>
          </cell>
          <cell r="S30" t="str">
            <v>0,0-WP-XXL</v>
          </cell>
          <cell r="T30" t="str">
            <v>0,0-SV-XXL</v>
          </cell>
          <cell r="V30" t="str">
            <v>0,6-HR-s2</v>
          </cell>
          <cell r="W30" t="str">
            <v>0,6-WP-s2</v>
          </cell>
          <cell r="X30" t="str">
            <v>0,6-SV-s2</v>
          </cell>
          <cell r="Y30" t="str">
            <v>0,4-WP-s2</v>
          </cell>
          <cell r="Z30" t="str">
            <v>tussenwoning</v>
          </cell>
          <cell r="AA30" t="str">
            <v>0,6-HR-s3</v>
          </cell>
          <cell r="AB30" t="str">
            <v>0,6-WP-s3</v>
          </cell>
          <cell r="AC30" t="str">
            <v>0,6-SV-s3</v>
          </cell>
          <cell r="AD30" t="str">
            <v>0,4-HR-s3</v>
          </cell>
          <cell r="AE30" t="str">
            <v>0,4-WP-s3</v>
          </cell>
          <cell r="AF30" t="str">
            <v>0,4-SV-s3</v>
          </cell>
          <cell r="AG30" t="str">
            <v>0,3-HR-s3</v>
          </cell>
          <cell r="AH30" t="str">
            <v>0,3-WP-s3</v>
          </cell>
          <cell r="AI30" t="str">
            <v>0,3-SV-s3</v>
          </cell>
          <cell r="AJ30" t="str">
            <v>0,0-HR-s3</v>
          </cell>
          <cell r="AK30" t="str">
            <v>0,0-WP-s3</v>
          </cell>
          <cell r="AL30" t="str">
            <v>0,0-SV-s3</v>
          </cell>
          <cell r="AM30" t="str">
            <v>0,0-HR-XXL</v>
          </cell>
          <cell r="AN30" t="str">
            <v>0,0-WP-XXL</v>
          </cell>
          <cell r="AO30" t="str">
            <v>0,0-SV-XXL</v>
          </cell>
          <cell r="AP30" t="str">
            <v>tussenwoning</v>
          </cell>
          <cell r="AQ30" t="str">
            <v>0,6-HR-s4</v>
          </cell>
          <cell r="AR30" t="str">
            <v>0,6-WP-s4</v>
          </cell>
          <cell r="AS30" t="str">
            <v>0,6-SV-s4</v>
          </cell>
          <cell r="AT30" t="str">
            <v>0,4-HR-s4</v>
          </cell>
          <cell r="AU30" t="str">
            <v>0,4-WP-s4</v>
          </cell>
          <cell r="AV30" t="str">
            <v>0,4-SV-s4</v>
          </cell>
          <cell r="AW30" t="str">
            <v>0,3-HR-s4</v>
          </cell>
          <cell r="AX30" t="str">
            <v>0,3-WP-s4</v>
          </cell>
          <cell r="AY30" t="str">
            <v>0,3-SV-s4</v>
          </cell>
          <cell r="AZ30" t="str">
            <v>0,0-HR-s4</v>
          </cell>
          <cell r="BA30" t="str">
            <v>0,0-WP-s4</v>
          </cell>
          <cell r="BB30" t="str">
            <v>0,0-SV-s4</v>
          </cell>
          <cell r="BC30" t="str">
            <v>0,0-HR-XXL</v>
          </cell>
          <cell r="BD30" t="str">
            <v>0,0-WP-XXL</v>
          </cell>
          <cell r="BE30" t="str">
            <v>0,0-SV-XXL</v>
          </cell>
        </row>
        <row r="31">
          <cell r="D31" t="str">
            <v>TW_</v>
          </cell>
          <cell r="E31" t="str">
            <v>Bouwkundig</v>
          </cell>
          <cell r="Z31" t="str">
            <v>Bouwkundig</v>
          </cell>
          <cell r="AP31" t="str">
            <v>Bouwkundig</v>
          </cell>
        </row>
        <row r="32">
          <cell r="D32" t="str">
            <v>TW_</v>
          </cell>
          <cell r="E32" t="str">
            <v>Rc gevel/vloer/dak</v>
          </cell>
          <cell r="F32" t="str">
            <v>5/5/5</v>
          </cell>
          <cell r="G32" t="str">
            <v>3,5/4/4</v>
          </cell>
          <cell r="H32" t="str">
            <v>5/5/5</v>
          </cell>
          <cell r="I32" t="str">
            <v>5/5/5</v>
          </cell>
          <cell r="J32" t="str">
            <v>5/5/5</v>
          </cell>
          <cell r="K32" t="str">
            <v>5/5/5</v>
          </cell>
          <cell r="L32" t="str">
            <v>5/5/5</v>
          </cell>
          <cell r="M32" t="str">
            <v>5/5/5</v>
          </cell>
          <cell r="N32" t="str">
            <v>5/5/5</v>
          </cell>
          <cell r="O32" t="str">
            <v>5/5/5</v>
          </cell>
          <cell r="P32" t="str">
            <v>5/5/5</v>
          </cell>
          <cell r="Q32" t="str">
            <v>5/5/5</v>
          </cell>
          <cell r="V32" t="str">
            <v>5/5/5</v>
          </cell>
          <cell r="W32" t="str">
            <v>3,5/4/4</v>
          </cell>
          <cell r="X32" t="str">
            <v>5/5/5</v>
          </cell>
          <cell r="Y32" t="str">
            <v>5/5/5</v>
          </cell>
          <cell r="Z32" t="str">
            <v>Rc gevel/vloer/dak</v>
          </cell>
          <cell r="AA32" t="str">
            <v>10/6,5/10</v>
          </cell>
          <cell r="AB32" t="str">
            <v>10/6,5/10</v>
          </cell>
          <cell r="AC32" t="str">
            <v>10/6,5/10</v>
          </cell>
          <cell r="AD32" t="str">
            <v>10/6,5/10</v>
          </cell>
          <cell r="AE32" t="str">
            <v>10/6,5/10</v>
          </cell>
          <cell r="AF32" t="str">
            <v>10/6,5/10</v>
          </cell>
          <cell r="AG32" t="str">
            <v>10/6,5/10</v>
          </cell>
          <cell r="AH32" t="str">
            <v>10/6,5/10</v>
          </cell>
          <cell r="AI32" t="str">
            <v>10/6,5/10</v>
          </cell>
          <cell r="AJ32" t="str">
            <v>10/6,5/10</v>
          </cell>
          <cell r="AK32" t="str">
            <v>10/6,5/10</v>
          </cell>
          <cell r="AL32" t="str">
            <v>10/6,5/10</v>
          </cell>
          <cell r="AP32" t="str">
            <v>Rc gevel/vloer/dak</v>
          </cell>
          <cell r="AQ32" t="str">
            <v>5/5/5</v>
          </cell>
          <cell r="AR32" t="str">
            <v>3,5/4/4</v>
          </cell>
          <cell r="AS32" t="str">
            <v>5/5/5</v>
          </cell>
          <cell r="AT32" t="str">
            <v>5/5/5</v>
          </cell>
          <cell r="AU32" t="str">
            <v>5/5/5</v>
          </cell>
          <cell r="AV32" t="str">
            <v>5/5/5</v>
          </cell>
          <cell r="AW32" t="str">
            <v>5/5/5</v>
          </cell>
          <cell r="AX32" t="str">
            <v>5/5/5</v>
          </cell>
          <cell r="AY32" t="str">
            <v>5/5/5</v>
          </cell>
          <cell r="AZ32" t="str">
            <v>5/5/5</v>
          </cell>
          <cell r="BA32" t="str">
            <v>5/5/5</v>
          </cell>
          <cell r="BB32" t="str">
            <v>5/5/5</v>
          </cell>
        </row>
        <row r="33">
          <cell r="D33" t="str">
            <v>TW_</v>
          </cell>
          <cell r="E33" t="str">
            <v>Uraam</v>
          </cell>
          <cell r="F33">
            <v>1.4</v>
          </cell>
          <cell r="G33">
            <v>1.6</v>
          </cell>
          <cell r="H33">
            <v>1.4</v>
          </cell>
          <cell r="I33">
            <v>1.4</v>
          </cell>
          <cell r="J33">
            <v>1.4</v>
          </cell>
          <cell r="K33">
            <v>1.4</v>
          </cell>
          <cell r="L33">
            <v>1.4</v>
          </cell>
          <cell r="M33">
            <v>1.4</v>
          </cell>
          <cell r="N33">
            <v>1.4</v>
          </cell>
          <cell r="O33">
            <v>1.4</v>
          </cell>
          <cell r="P33">
            <v>1.4</v>
          </cell>
          <cell r="Q33">
            <v>1.4</v>
          </cell>
          <cell r="V33">
            <v>1.4</v>
          </cell>
          <cell r="W33">
            <v>1.6</v>
          </cell>
          <cell r="X33">
            <v>1.4</v>
          </cell>
          <cell r="Y33">
            <v>1.4</v>
          </cell>
          <cell r="Z33" t="str">
            <v>Uraam</v>
          </cell>
          <cell r="AA33">
            <v>0.8</v>
          </cell>
          <cell r="AB33">
            <v>0.8</v>
          </cell>
          <cell r="AC33">
            <v>0.8</v>
          </cell>
          <cell r="AD33">
            <v>0.8</v>
          </cell>
          <cell r="AE33">
            <v>0.8</v>
          </cell>
          <cell r="AF33">
            <v>0.8</v>
          </cell>
          <cell r="AG33">
            <v>0.8</v>
          </cell>
          <cell r="AH33">
            <v>0.8</v>
          </cell>
          <cell r="AI33">
            <v>0.8</v>
          </cell>
          <cell r="AJ33">
            <v>0.8</v>
          </cell>
          <cell r="AK33">
            <v>0.8</v>
          </cell>
          <cell r="AL33">
            <v>0.8</v>
          </cell>
          <cell r="AP33" t="str">
            <v>Uraam</v>
          </cell>
          <cell r="AQ33">
            <v>1.4</v>
          </cell>
          <cell r="AR33">
            <v>1.6</v>
          </cell>
          <cell r="AS33">
            <v>1.4</v>
          </cell>
          <cell r="AT33">
            <v>1.4</v>
          </cell>
          <cell r="AU33">
            <v>1.4</v>
          </cell>
          <cell r="AV33">
            <v>1.4</v>
          </cell>
          <cell r="AW33">
            <v>1.4</v>
          </cell>
          <cell r="AX33">
            <v>1.4</v>
          </cell>
          <cell r="AY33">
            <v>1.4</v>
          </cell>
          <cell r="AZ33">
            <v>1.4</v>
          </cell>
          <cell r="BA33">
            <v>1.4</v>
          </cell>
          <cell r="BB33">
            <v>1.4</v>
          </cell>
        </row>
        <row r="34">
          <cell r="D34" t="str">
            <v>TW_</v>
          </cell>
          <cell r="E34" t="str">
            <v>Qv10</v>
          </cell>
          <cell r="F34">
            <v>0.4</v>
          </cell>
          <cell r="G34">
            <v>0.4</v>
          </cell>
          <cell r="H34">
            <v>0.4</v>
          </cell>
          <cell r="I34">
            <v>0.4</v>
          </cell>
          <cell r="J34">
            <v>0.4</v>
          </cell>
          <cell r="K34">
            <v>0.4</v>
          </cell>
          <cell r="L34">
            <v>0.4</v>
          </cell>
          <cell r="M34">
            <v>0.4</v>
          </cell>
          <cell r="N34">
            <v>0.4</v>
          </cell>
          <cell r="O34">
            <v>0.4</v>
          </cell>
          <cell r="P34">
            <v>0.4</v>
          </cell>
          <cell r="Q34">
            <v>0.4</v>
          </cell>
          <cell r="V34">
            <v>0.4</v>
          </cell>
          <cell r="W34">
            <v>0.4</v>
          </cell>
          <cell r="X34">
            <v>0.4</v>
          </cell>
          <cell r="Y34">
            <v>0.4</v>
          </cell>
          <cell r="Z34" t="str">
            <v>Qv10</v>
          </cell>
          <cell r="AA34">
            <v>0.15</v>
          </cell>
          <cell r="AB34">
            <v>0.15</v>
          </cell>
          <cell r="AC34">
            <v>0.15</v>
          </cell>
          <cell r="AD34">
            <v>0.15</v>
          </cell>
          <cell r="AE34">
            <v>0.15</v>
          </cell>
          <cell r="AF34">
            <v>0.15</v>
          </cell>
          <cell r="AG34">
            <v>0.15</v>
          </cell>
          <cell r="AH34">
            <v>0.15</v>
          </cell>
          <cell r="AI34">
            <v>0.15</v>
          </cell>
          <cell r="AJ34">
            <v>0.15</v>
          </cell>
          <cell r="AK34">
            <v>0.15</v>
          </cell>
          <cell r="AL34">
            <v>0.15</v>
          </cell>
          <cell r="AP34" t="str">
            <v>Qv10</v>
          </cell>
          <cell r="AQ34">
            <v>0.4</v>
          </cell>
          <cell r="AR34">
            <v>0.4</v>
          </cell>
          <cell r="AS34">
            <v>0.4</v>
          </cell>
          <cell r="AT34">
            <v>0.4</v>
          </cell>
          <cell r="AU34">
            <v>0.4</v>
          </cell>
          <cell r="AV34">
            <v>0.4</v>
          </cell>
          <cell r="AW34">
            <v>0.4</v>
          </cell>
          <cell r="AX34">
            <v>0.4</v>
          </cell>
          <cell r="AY34">
            <v>0.4</v>
          </cell>
          <cell r="AZ34">
            <v>0.4</v>
          </cell>
          <cell r="BA34">
            <v>0.4</v>
          </cell>
          <cell r="BB34">
            <v>0.4</v>
          </cell>
        </row>
        <row r="35">
          <cell r="D35" t="str">
            <v>TW_</v>
          </cell>
          <cell r="E35" t="str">
            <v>Installatietechnisch</v>
          </cell>
          <cell r="Z35" t="str">
            <v>Installatietechnisch</v>
          </cell>
          <cell r="AP35" t="str">
            <v>Installatietechnisch</v>
          </cell>
        </row>
        <row r="36">
          <cell r="D36" t="str">
            <v>TW_</v>
          </cell>
          <cell r="E36" t="str">
            <v>Warmte opwekker</v>
          </cell>
          <cell r="F36" t="str">
            <v>HRE28/24</v>
          </cell>
          <cell r="G36" t="str">
            <v>WPU5</v>
          </cell>
          <cell r="H36" t="str">
            <v>SV</v>
          </cell>
          <cell r="I36" t="str">
            <v>HRE28/24</v>
          </cell>
          <cell r="J36" t="str">
            <v>WPU5</v>
          </cell>
          <cell r="K36" t="str">
            <v>SV</v>
          </cell>
          <cell r="L36" t="str">
            <v>HRE28/24</v>
          </cell>
          <cell r="M36" t="str">
            <v>WPU5</v>
          </cell>
          <cell r="N36" t="str">
            <v>SV</v>
          </cell>
          <cell r="O36" t="str">
            <v>HRE28/24</v>
          </cell>
          <cell r="P36" t="str">
            <v>WPU5</v>
          </cell>
          <cell r="Q36" t="str">
            <v>SV</v>
          </cell>
          <cell r="V36" t="str">
            <v>HRE28/24</v>
          </cell>
          <cell r="W36" t="str">
            <v>WPU5</v>
          </cell>
          <cell r="X36" t="str">
            <v>SV</v>
          </cell>
          <cell r="Y36" t="str">
            <v>WPU5</v>
          </cell>
          <cell r="Z36" t="str">
            <v>Warmte opwekker</v>
          </cell>
          <cell r="AA36" t="str">
            <v>HRE28/24</v>
          </cell>
          <cell r="AB36" t="str">
            <v>WPU5</v>
          </cell>
          <cell r="AC36" t="str">
            <v>SV</v>
          </cell>
          <cell r="AD36" t="str">
            <v>HRE28/24</v>
          </cell>
          <cell r="AE36" t="str">
            <v>WPU5</v>
          </cell>
          <cell r="AF36" t="str">
            <v>SV</v>
          </cell>
          <cell r="AG36" t="str">
            <v>HRE28/24</v>
          </cell>
          <cell r="AH36" t="str">
            <v>WPU5</v>
          </cell>
          <cell r="AI36" t="str">
            <v>SV</v>
          </cell>
          <cell r="AJ36" t="str">
            <v>HRE28/24</v>
          </cell>
          <cell r="AK36" t="str">
            <v>WPU5</v>
          </cell>
          <cell r="AL36" t="str">
            <v>SV</v>
          </cell>
          <cell r="AP36" t="str">
            <v>Warmte opwekker</v>
          </cell>
          <cell r="AQ36" t="str">
            <v>HRE28/24</v>
          </cell>
          <cell r="AR36" t="str">
            <v>WPU5</v>
          </cell>
          <cell r="AS36" t="str">
            <v>SV</v>
          </cell>
          <cell r="AT36" t="str">
            <v>HRE28/24</v>
          </cell>
          <cell r="AU36" t="str">
            <v>WPU5</v>
          </cell>
          <cell r="AV36" t="str">
            <v>SV</v>
          </cell>
          <cell r="AW36" t="str">
            <v>HRE28/24</v>
          </cell>
          <cell r="AX36" t="str">
            <v>WPU5</v>
          </cell>
          <cell r="AY36" t="str">
            <v>SV</v>
          </cell>
          <cell r="AZ36" t="str">
            <v>HRE28/24</v>
          </cell>
          <cell r="BA36" t="str">
            <v>WPU5</v>
          </cell>
          <cell r="BB36" t="str">
            <v>SV</v>
          </cell>
        </row>
        <row r="37">
          <cell r="D37" t="str">
            <v>TW_</v>
          </cell>
          <cell r="E37" t="str">
            <v>douchepijpWTW</v>
          </cell>
          <cell r="F37" t="str">
            <v>nee</v>
          </cell>
          <cell r="G37" t="str">
            <v>nee</v>
          </cell>
          <cell r="H37" t="str">
            <v>nee</v>
          </cell>
          <cell r="I37" t="str">
            <v>ja</v>
          </cell>
          <cell r="J37" t="str">
            <v>ja</v>
          </cell>
          <cell r="K37" t="str">
            <v>ja</v>
          </cell>
          <cell r="L37" t="str">
            <v>ja</v>
          </cell>
          <cell r="M37" t="str">
            <v>ja</v>
          </cell>
          <cell r="N37" t="str">
            <v>ja</v>
          </cell>
          <cell r="O37" t="str">
            <v>ja</v>
          </cell>
          <cell r="P37" t="str">
            <v>ja</v>
          </cell>
          <cell r="Q37" t="str">
            <v>ja</v>
          </cell>
          <cell r="V37" t="str">
            <v>nee</v>
          </cell>
          <cell r="W37" t="str">
            <v>nee</v>
          </cell>
          <cell r="X37" t="str">
            <v>nee</v>
          </cell>
          <cell r="Y37" t="str">
            <v>ja</v>
          </cell>
          <cell r="Z37" t="str">
            <v>douchepijpWTW</v>
          </cell>
          <cell r="AA37" t="str">
            <v>nee</v>
          </cell>
          <cell r="AB37" t="str">
            <v>nee</v>
          </cell>
          <cell r="AC37" t="str">
            <v>nee</v>
          </cell>
          <cell r="AD37" t="str">
            <v>ja</v>
          </cell>
          <cell r="AE37" t="str">
            <v>ja</v>
          </cell>
          <cell r="AF37" t="str">
            <v>ja</v>
          </cell>
          <cell r="AG37" t="str">
            <v>ja</v>
          </cell>
          <cell r="AH37" t="str">
            <v>ja</v>
          </cell>
          <cell r="AI37" t="str">
            <v>ja</v>
          </cell>
          <cell r="AJ37" t="str">
            <v>ja</v>
          </cell>
          <cell r="AK37" t="str">
            <v>ja</v>
          </cell>
          <cell r="AL37" t="str">
            <v>ja</v>
          </cell>
          <cell r="AP37" t="str">
            <v>douchepijpWTW</v>
          </cell>
          <cell r="AQ37" t="str">
            <v>nee</v>
          </cell>
          <cell r="AR37" t="str">
            <v>nee</v>
          </cell>
          <cell r="AS37" t="str">
            <v>nee</v>
          </cell>
          <cell r="AT37" t="str">
            <v>ja</v>
          </cell>
          <cell r="AU37" t="str">
            <v>ja</v>
          </cell>
          <cell r="AV37" t="str">
            <v>ja</v>
          </cell>
          <cell r="AW37" t="str">
            <v>ja</v>
          </cell>
          <cell r="AX37" t="str">
            <v>ja</v>
          </cell>
          <cell r="AY37" t="str">
            <v>ja</v>
          </cell>
          <cell r="AZ37" t="str">
            <v>ja</v>
          </cell>
          <cell r="BA37" t="str">
            <v>ja</v>
          </cell>
          <cell r="BB37" t="str">
            <v>ja</v>
          </cell>
        </row>
        <row r="38">
          <cell r="D38" t="str">
            <v>TW_</v>
          </cell>
          <cell r="E38" t="str">
            <v>Ventilatie</v>
          </cell>
          <cell r="F38" t="str">
            <v>CO2 ease</v>
          </cell>
          <cell r="G38" t="str">
            <v>ZR</v>
          </cell>
          <cell r="H38" t="str">
            <v>CO2 ease</v>
          </cell>
          <cell r="I38" t="str">
            <v>CO2 ease</v>
          </cell>
          <cell r="J38" t="str">
            <v>CO2 ease</v>
          </cell>
          <cell r="K38" t="str">
            <v>CO2 ease</v>
          </cell>
          <cell r="L38" t="str">
            <v>CO2 ease</v>
          </cell>
          <cell r="M38" t="str">
            <v>CO2 ease</v>
          </cell>
          <cell r="N38" t="str">
            <v>CO2 ease</v>
          </cell>
          <cell r="O38" t="str">
            <v>CO2 ease</v>
          </cell>
          <cell r="P38" t="str">
            <v>CO2 ease</v>
          </cell>
          <cell r="Q38" t="str">
            <v>CO2 ease</v>
          </cell>
          <cell r="V38" t="str">
            <v>CO2 ease</v>
          </cell>
          <cell r="W38" t="str">
            <v>ZR</v>
          </cell>
          <cell r="X38" t="str">
            <v>CO2 ease</v>
          </cell>
          <cell r="Y38" t="str">
            <v>CO2 ease</v>
          </cell>
          <cell r="Z38" t="str">
            <v>Ventilatie</v>
          </cell>
          <cell r="AA38" t="str">
            <v>WTW</v>
          </cell>
          <cell r="AB38" t="str">
            <v>WTW</v>
          </cell>
          <cell r="AC38" t="str">
            <v>WTW</v>
          </cell>
          <cell r="AD38" t="str">
            <v>WTW</v>
          </cell>
          <cell r="AE38" t="str">
            <v>WTW</v>
          </cell>
          <cell r="AF38" t="str">
            <v>WTW</v>
          </cell>
          <cell r="AG38" t="str">
            <v>WTW</v>
          </cell>
          <cell r="AH38" t="str">
            <v>WTW</v>
          </cell>
          <cell r="AI38" t="str">
            <v>WTW</v>
          </cell>
          <cell r="AJ38" t="str">
            <v>WTW</v>
          </cell>
          <cell r="AK38" t="str">
            <v>WTW</v>
          </cell>
          <cell r="AL38" t="str">
            <v>WTW</v>
          </cell>
          <cell r="AP38" t="str">
            <v>Ventilatie</v>
          </cell>
          <cell r="AQ38" t="str">
            <v>CO2 ease</v>
          </cell>
          <cell r="AR38" t="str">
            <v>ZR</v>
          </cell>
          <cell r="AS38" t="str">
            <v>CO2 ease</v>
          </cell>
          <cell r="AT38" t="str">
            <v>CO2 ease</v>
          </cell>
          <cell r="AU38" t="str">
            <v>CO2 ease</v>
          </cell>
          <cell r="AV38" t="str">
            <v>CO2 ease</v>
          </cell>
          <cell r="AW38" t="str">
            <v>CO2 ease</v>
          </cell>
          <cell r="AX38" t="str">
            <v>CO2 ease</v>
          </cell>
          <cell r="AY38" t="str">
            <v>CO2 ease</v>
          </cell>
          <cell r="AZ38" t="str">
            <v>CO2 ease</v>
          </cell>
          <cell r="BA38" t="str">
            <v>CO2 ease</v>
          </cell>
          <cell r="BB38" t="str">
            <v>CO2 ease</v>
          </cell>
        </row>
        <row r="39">
          <cell r="D39" t="str">
            <v>TW_</v>
          </cell>
          <cell r="E39" t="str">
            <v>Zonnecollector (m2) Z 45º</v>
          </cell>
          <cell r="F39" t="str">
            <v>-</v>
          </cell>
          <cell r="G39" t="str">
            <v>-</v>
          </cell>
          <cell r="H39" t="str">
            <v>-</v>
          </cell>
          <cell r="I39" t="str">
            <v>10 m2</v>
          </cell>
          <cell r="J39" t="str">
            <v>3 m2</v>
          </cell>
          <cell r="K39" t="str">
            <v>10 m2</v>
          </cell>
          <cell r="L39" t="str">
            <v>10 m2</v>
          </cell>
          <cell r="M39" t="str">
            <v>10 m2</v>
          </cell>
          <cell r="N39" t="str">
            <v>10 m2</v>
          </cell>
          <cell r="O39" t="str">
            <v>10 m2</v>
          </cell>
          <cell r="P39" t="str">
            <v>10 m2</v>
          </cell>
          <cell r="Q39" t="str">
            <v>10 m2</v>
          </cell>
          <cell r="V39" t="str">
            <v>-</v>
          </cell>
          <cell r="W39" t="str">
            <v>-</v>
          </cell>
          <cell r="X39" t="str">
            <v>-</v>
          </cell>
          <cell r="Y39" t="str">
            <v>3 m2</v>
          </cell>
          <cell r="Z39" t="str">
            <v>Zonnecollector (m2) Z 45º</v>
          </cell>
          <cell r="AA39" t="str">
            <v>-</v>
          </cell>
          <cell r="AB39" t="str">
            <v>-</v>
          </cell>
          <cell r="AC39" t="str">
            <v>-</v>
          </cell>
          <cell r="AD39" t="str">
            <v>2,8 m2</v>
          </cell>
          <cell r="AE39" t="str">
            <v>2,8 m2</v>
          </cell>
          <cell r="AF39" t="str">
            <v>2,8 m2</v>
          </cell>
          <cell r="AG39" t="str">
            <v>2,8 m2</v>
          </cell>
          <cell r="AH39" t="str">
            <v>2,8 m2</v>
          </cell>
          <cell r="AI39" t="str">
            <v>2,8 m2</v>
          </cell>
          <cell r="AJ39" t="str">
            <v>2,8 m2</v>
          </cell>
          <cell r="AK39" t="str">
            <v>2,8 m2</v>
          </cell>
          <cell r="AL39" t="str">
            <v>2,8 m2</v>
          </cell>
          <cell r="AP39" t="str">
            <v>Zonnecollector (m2) Z 45º</v>
          </cell>
          <cell r="AQ39" t="str">
            <v>-</v>
          </cell>
          <cell r="AR39" t="str">
            <v>-</v>
          </cell>
          <cell r="AS39" t="str">
            <v>-</v>
          </cell>
          <cell r="AT39" t="str">
            <v>2,8 m2</v>
          </cell>
          <cell r="AU39" t="str">
            <v>2,8 m2</v>
          </cell>
          <cell r="AV39" t="str">
            <v>2,8 m2</v>
          </cell>
          <cell r="AW39" t="str">
            <v>2,8 m2</v>
          </cell>
          <cell r="AX39" t="str">
            <v>2,8 m2</v>
          </cell>
          <cell r="AY39" t="str">
            <v>2,8 m2</v>
          </cell>
          <cell r="AZ39" t="str">
            <v>2,8 m2</v>
          </cell>
          <cell r="BA39" t="str">
            <v>2,8 m2</v>
          </cell>
          <cell r="BB39" t="str">
            <v>2,8 m2</v>
          </cell>
        </row>
        <row r="40">
          <cell r="D40" t="str">
            <v>TW_</v>
          </cell>
          <cell r="E40" t="str">
            <v>PV (m2) Z 45º</v>
          </cell>
          <cell r="F40" t="str">
            <v>-</v>
          </cell>
          <cell r="G40" t="str">
            <v>-</v>
          </cell>
          <cell r="H40" t="str">
            <v>-</v>
          </cell>
          <cell r="I40" t="str">
            <v>1 m2 PV</v>
          </cell>
          <cell r="J40" t="str">
            <v>-</v>
          </cell>
          <cell r="K40" t="str">
            <v>-</v>
          </cell>
          <cell r="L40" t="str">
            <v>6 m2 PV</v>
          </cell>
          <cell r="M40" t="str">
            <v>-</v>
          </cell>
          <cell r="N40" t="str">
            <v>6 m2 PV</v>
          </cell>
          <cell r="O40" t="str">
            <v>26 m2 PV</v>
          </cell>
          <cell r="P40" t="str">
            <v>20 m2 PV</v>
          </cell>
          <cell r="Q40" t="str">
            <v>26 m2 PV</v>
          </cell>
          <cell r="V40" t="str">
            <v>40 m2 PV</v>
          </cell>
          <cell r="W40" t="str">
            <v>38 m2 PV</v>
          </cell>
          <cell r="X40" t="str">
            <v>39 m2 PV</v>
          </cell>
          <cell r="Y40" t="str">
            <v>26 m2 PV</v>
          </cell>
          <cell r="Z40" t="str">
            <v>PV (m2) Z 45º</v>
          </cell>
          <cell r="AA40" t="str">
            <v>-</v>
          </cell>
          <cell r="AB40" t="str">
            <v>-</v>
          </cell>
          <cell r="AC40" t="str">
            <v>-</v>
          </cell>
          <cell r="AD40" t="str">
            <v>-</v>
          </cell>
          <cell r="AE40" t="str">
            <v>1 m2 PV</v>
          </cell>
          <cell r="AF40" t="str">
            <v>1 m2 PV</v>
          </cell>
          <cell r="AG40" t="str">
            <v>6 m2 PV</v>
          </cell>
          <cell r="AH40" t="str">
            <v>7 m2 PV</v>
          </cell>
          <cell r="AI40" t="str">
            <v>7 m2 PV</v>
          </cell>
          <cell r="AJ40" t="str">
            <v>26 m2 PV</v>
          </cell>
          <cell r="AK40" t="str">
            <v>27 m2 PV</v>
          </cell>
          <cell r="AL40" t="str">
            <v>27 m2 PV</v>
          </cell>
          <cell r="AP40" t="str">
            <v>PV (m2) Z 45º</v>
          </cell>
          <cell r="AQ40" t="str">
            <v>-</v>
          </cell>
          <cell r="AR40" t="str">
            <v>-</v>
          </cell>
          <cell r="AS40" t="str">
            <v>-</v>
          </cell>
          <cell r="AT40" t="str">
            <v>5 m2 PV</v>
          </cell>
          <cell r="AU40" t="str">
            <v>-</v>
          </cell>
          <cell r="AV40" t="str">
            <v>4 m2 PV</v>
          </cell>
          <cell r="AW40" t="str">
            <v>12 m2 PV</v>
          </cell>
          <cell r="AX40" t="str">
            <v>6 m2 PV</v>
          </cell>
          <cell r="AY40" t="str">
            <v>11 m2 PV</v>
          </cell>
          <cell r="AZ40" t="str">
            <v>32 m2 PV</v>
          </cell>
          <cell r="BA40" t="str">
            <v>26 m2 PV</v>
          </cell>
          <cell r="BB40" t="str">
            <v>31 m2 PV</v>
          </cell>
        </row>
        <row r="41">
          <cell r="D41" t="str">
            <v>TW_</v>
          </cell>
          <cell r="E41" t="str">
            <v>Vrije koeling</v>
          </cell>
          <cell r="F41" t="str">
            <v>n.v.t.</v>
          </cell>
          <cell r="G41" t="str">
            <v>ja</v>
          </cell>
          <cell r="H41" t="str">
            <v>n.v.t.</v>
          </cell>
          <cell r="I41" t="str">
            <v>n.v.t.</v>
          </cell>
          <cell r="J41" t="str">
            <v>ja</v>
          </cell>
          <cell r="K41" t="str">
            <v>n.v.t.</v>
          </cell>
          <cell r="L41" t="str">
            <v>n.v.t.</v>
          </cell>
          <cell r="M41" t="str">
            <v>ja</v>
          </cell>
          <cell r="N41" t="str">
            <v>n.v.t.</v>
          </cell>
          <cell r="O41" t="str">
            <v>n.v.t.</v>
          </cell>
          <cell r="P41" t="str">
            <v>ja</v>
          </cell>
          <cell r="Q41" t="str">
            <v>n.v.t.</v>
          </cell>
          <cell r="V41" t="str">
            <v>n.v.t.</v>
          </cell>
          <cell r="W41" t="str">
            <v>ja</v>
          </cell>
          <cell r="X41" t="str">
            <v>n.v.t.</v>
          </cell>
          <cell r="Y41" t="str">
            <v>ja</v>
          </cell>
          <cell r="Z41" t="str">
            <v>Vrije koeling</v>
          </cell>
          <cell r="AA41" t="str">
            <v>n.v.t.</v>
          </cell>
          <cell r="AB41" t="str">
            <v>ja</v>
          </cell>
          <cell r="AC41" t="str">
            <v>n.v.t.</v>
          </cell>
          <cell r="AD41" t="str">
            <v>n.v.t.</v>
          </cell>
          <cell r="AE41" t="str">
            <v>ja</v>
          </cell>
          <cell r="AF41" t="str">
            <v>n.v.t.</v>
          </cell>
          <cell r="AG41" t="str">
            <v>n.v.t.</v>
          </cell>
          <cell r="AH41" t="str">
            <v>ja</v>
          </cell>
          <cell r="AI41" t="str">
            <v>n.v.t.</v>
          </cell>
          <cell r="AJ41" t="str">
            <v>n.v.t.</v>
          </cell>
          <cell r="AK41" t="str">
            <v>ja</v>
          </cell>
          <cell r="AL41" t="str">
            <v>n.v.t.</v>
          </cell>
          <cell r="AP41" t="str">
            <v>Vrije koeling</v>
          </cell>
          <cell r="AQ41" t="str">
            <v>n.v.t.</v>
          </cell>
          <cell r="AR41" t="str">
            <v>ja</v>
          </cell>
          <cell r="AS41" t="str">
            <v>n.v.t.</v>
          </cell>
          <cell r="AT41" t="str">
            <v>n.v.t.</v>
          </cell>
          <cell r="AU41" t="str">
            <v>ja</v>
          </cell>
          <cell r="AV41" t="str">
            <v>n.v.t.</v>
          </cell>
          <cell r="AW41" t="str">
            <v>n.v.t.</v>
          </cell>
          <cell r="AX41" t="str">
            <v>ja</v>
          </cell>
          <cell r="AY41" t="str">
            <v>n.v.t.</v>
          </cell>
          <cell r="AZ41" t="str">
            <v>n.v.t.</v>
          </cell>
          <cell r="BA41" t="str">
            <v>ja</v>
          </cell>
          <cell r="BB41" t="str">
            <v>n.v.t.</v>
          </cell>
        </row>
        <row r="42">
          <cell r="D42" t="str">
            <v>TW_EPC</v>
          </cell>
          <cell r="E42" t="str">
            <v>EPC score</v>
          </cell>
          <cell r="F42">
            <v>0.59</v>
          </cell>
          <cell r="G42">
            <v>0.56999999999999995</v>
          </cell>
          <cell r="H42">
            <v>0.57999999999999996</v>
          </cell>
          <cell r="I42">
            <v>0.39</v>
          </cell>
          <cell r="J42">
            <v>0.39</v>
          </cell>
          <cell r="K42">
            <v>0.39</v>
          </cell>
          <cell r="L42">
            <v>0.3</v>
          </cell>
          <cell r="M42">
            <v>0.3</v>
          </cell>
          <cell r="N42">
            <v>0.3</v>
          </cell>
          <cell r="O42">
            <v>0</v>
          </cell>
          <cell r="P42">
            <v>0</v>
          </cell>
          <cell r="Q42">
            <v>0</v>
          </cell>
          <cell r="S42" t="str">
            <v>m2 extra PV voor Energieneutaal</v>
          </cell>
          <cell r="V42">
            <v>0</v>
          </cell>
          <cell r="W42">
            <v>0</v>
          </cell>
          <cell r="X42">
            <v>0</v>
          </cell>
          <cell r="Y42">
            <v>0</v>
          </cell>
          <cell r="Z42" t="str">
            <v>EPC score</v>
          </cell>
          <cell r="AA42">
            <v>0.52</v>
          </cell>
          <cell r="AB42">
            <v>0.48</v>
          </cell>
          <cell r="AC42">
            <v>0.52</v>
          </cell>
          <cell r="AD42">
            <v>0.39</v>
          </cell>
          <cell r="AE42">
            <v>0.39</v>
          </cell>
          <cell r="AF42">
            <v>0.39</v>
          </cell>
          <cell r="AG42">
            <v>0.3</v>
          </cell>
          <cell r="AH42">
            <v>0.3</v>
          </cell>
          <cell r="AI42">
            <v>0.3</v>
          </cell>
          <cell r="AJ42">
            <v>0</v>
          </cell>
          <cell r="AK42">
            <v>0</v>
          </cell>
          <cell r="AL42">
            <v>0</v>
          </cell>
          <cell r="AN42" t="str">
            <v>m2 extra PV voor Energieneutaal</v>
          </cell>
          <cell r="AP42" t="str">
            <v>EPC score</v>
          </cell>
          <cell r="AQ42">
            <v>0.59</v>
          </cell>
          <cell r="AR42">
            <v>0.56999999999999995</v>
          </cell>
          <cell r="AS42">
            <v>0.57999999999999996</v>
          </cell>
          <cell r="AT42">
            <v>0.4</v>
          </cell>
          <cell r="AU42">
            <v>0.39</v>
          </cell>
          <cell r="AV42">
            <v>0.4</v>
          </cell>
          <cell r="AW42">
            <v>0.3</v>
          </cell>
          <cell r="AX42">
            <v>0.3</v>
          </cell>
          <cell r="AY42">
            <v>0.3</v>
          </cell>
          <cell r="AZ42">
            <v>0</v>
          </cell>
          <cell r="BA42">
            <v>0</v>
          </cell>
          <cell r="BB42">
            <v>0</v>
          </cell>
          <cell r="BD42" t="str">
            <v>m2 extra PV voor Energieneutaal</v>
          </cell>
        </row>
        <row r="43">
          <cell r="D43" t="str">
            <v>TW_</v>
          </cell>
          <cell r="E43" t="str">
            <v>Energieverbruik en kosten</v>
          </cell>
          <cell r="Q43" t="str">
            <v>m2 PV--&gt;</v>
          </cell>
          <cell r="R43">
            <v>19.618855400071759</v>
          </cell>
          <cell r="S43">
            <v>13.928955866523143</v>
          </cell>
          <cell r="T43">
            <v>15.520870709245303</v>
          </cell>
          <cell r="Z43" t="str">
            <v>Energieverbruik en kosten</v>
          </cell>
          <cell r="AL43" t="str">
            <v>m2 PV--&gt;</v>
          </cell>
          <cell r="AM43">
            <v>18.110124387035039</v>
          </cell>
          <cell r="AN43">
            <v>8.2777179763186215</v>
          </cell>
          <cell r="AO43">
            <v>13.181437627078097</v>
          </cell>
          <cell r="AP43" t="str">
            <v>Energieverbruik en kosten</v>
          </cell>
          <cell r="BB43" t="str">
            <v>m2 PV--&gt;</v>
          </cell>
          <cell r="BC43">
            <v>16.334140653031934</v>
          </cell>
          <cell r="BD43">
            <v>8.91280947255113</v>
          </cell>
          <cell r="BE43">
            <v>12.137304150221263</v>
          </cell>
        </row>
        <row r="44">
          <cell r="D44" t="str">
            <v>TW_gaslaag</v>
          </cell>
          <cell r="E44" t="str">
            <v>gasverbruik</v>
          </cell>
          <cell r="F44">
            <v>442</v>
          </cell>
          <cell r="G44">
            <v>0</v>
          </cell>
          <cell r="H44">
            <v>0</v>
          </cell>
          <cell r="I44">
            <v>249</v>
          </cell>
          <cell r="J44">
            <v>0</v>
          </cell>
          <cell r="K44">
            <v>0</v>
          </cell>
          <cell r="L44">
            <v>249</v>
          </cell>
          <cell r="M44">
            <v>0</v>
          </cell>
          <cell r="N44">
            <v>0</v>
          </cell>
          <cell r="O44">
            <v>249</v>
          </cell>
          <cell r="P44">
            <v>0</v>
          </cell>
          <cell r="Q44">
            <v>0</v>
          </cell>
          <cell r="R44">
            <v>249</v>
          </cell>
          <cell r="S44">
            <v>0</v>
          </cell>
          <cell r="T44">
            <v>0</v>
          </cell>
          <cell r="V44">
            <v>442</v>
          </cell>
          <cell r="W44">
            <v>0</v>
          </cell>
          <cell r="X44">
            <v>0</v>
          </cell>
          <cell r="Y44">
            <v>0</v>
          </cell>
          <cell r="Z44" t="str">
            <v>gasverbruik</v>
          </cell>
          <cell r="AA44">
            <v>390</v>
          </cell>
          <cell r="AB44">
            <v>0</v>
          </cell>
          <cell r="AC44">
            <v>0</v>
          </cell>
          <cell r="AD44">
            <v>215</v>
          </cell>
          <cell r="AE44">
            <v>0</v>
          </cell>
          <cell r="AF44">
            <v>0</v>
          </cell>
          <cell r="AG44">
            <v>215</v>
          </cell>
          <cell r="AH44">
            <v>0</v>
          </cell>
          <cell r="AI44">
            <v>0</v>
          </cell>
          <cell r="AJ44">
            <v>215</v>
          </cell>
          <cell r="AK44">
            <v>0</v>
          </cell>
          <cell r="AL44">
            <v>0</v>
          </cell>
          <cell r="AM44">
            <v>215</v>
          </cell>
          <cell r="AN44">
            <v>0</v>
          </cell>
          <cell r="AO44">
            <v>0</v>
          </cell>
          <cell r="AP44" t="str">
            <v>gasverbruik</v>
          </cell>
          <cell r="AQ44">
            <v>442</v>
          </cell>
          <cell r="AR44">
            <v>0</v>
          </cell>
          <cell r="AS44">
            <v>0</v>
          </cell>
          <cell r="AT44">
            <v>267</v>
          </cell>
          <cell r="AU44">
            <v>0</v>
          </cell>
          <cell r="AV44">
            <v>0</v>
          </cell>
          <cell r="AW44">
            <v>267</v>
          </cell>
          <cell r="AX44">
            <v>0</v>
          </cell>
          <cell r="AY44">
            <v>0</v>
          </cell>
          <cell r="AZ44">
            <v>267</v>
          </cell>
          <cell r="BA44">
            <v>0</v>
          </cell>
          <cell r="BB44">
            <v>0</v>
          </cell>
          <cell r="BC44">
            <v>267</v>
          </cell>
          <cell r="BD44">
            <v>0</v>
          </cell>
          <cell r="BE44">
            <v>0</v>
          </cell>
        </row>
        <row r="45">
          <cell r="D45" t="str">
            <v>TW_elektralaag</v>
          </cell>
          <cell r="E45" t="str">
            <v>Elektraverbruik</v>
          </cell>
          <cell r="F45">
            <v>1805</v>
          </cell>
          <cell r="G45">
            <v>4311</v>
          </cell>
          <cell r="H45">
            <v>2218</v>
          </cell>
          <cell r="I45">
            <v>1712</v>
          </cell>
          <cell r="J45">
            <v>3231</v>
          </cell>
          <cell r="K45">
            <v>2218</v>
          </cell>
          <cell r="L45">
            <v>1248</v>
          </cell>
          <cell r="M45">
            <v>3163</v>
          </cell>
          <cell r="N45">
            <v>1661</v>
          </cell>
          <cell r="O45">
            <v>-610</v>
          </cell>
          <cell r="P45">
            <v>1294</v>
          </cell>
          <cell r="Q45">
            <v>-197</v>
          </cell>
          <cell r="R45">
            <v>-2432.5916666666662</v>
          </cell>
          <cell r="S45">
            <v>0</v>
          </cell>
          <cell r="T45">
            <v>-1638.8888888888887</v>
          </cell>
          <cell r="V45">
            <v>-1932</v>
          </cell>
          <cell r="W45">
            <v>781</v>
          </cell>
          <cell r="X45">
            <v>-1405</v>
          </cell>
          <cell r="Y45">
            <v>815</v>
          </cell>
          <cell r="Z45" t="str">
            <v>Elektraverbruik</v>
          </cell>
          <cell r="AA45">
            <v>2011</v>
          </cell>
          <cell r="AB45">
            <v>3958</v>
          </cell>
          <cell r="AC45">
            <v>2442</v>
          </cell>
          <cell r="AD45">
            <v>2011</v>
          </cell>
          <cell r="AE45">
            <v>3198</v>
          </cell>
          <cell r="AF45">
            <v>2349</v>
          </cell>
          <cell r="AG45">
            <v>1453</v>
          </cell>
          <cell r="AH45">
            <v>2641</v>
          </cell>
          <cell r="AI45">
            <v>1791</v>
          </cell>
          <cell r="AJ45">
            <v>-418</v>
          </cell>
          <cell r="AK45">
            <v>769</v>
          </cell>
          <cell r="AL45">
            <v>-81</v>
          </cell>
          <cell r="AM45">
            <v>-2100.4305555555552</v>
          </cell>
          <cell r="AN45">
            <v>0</v>
          </cell>
          <cell r="AO45">
            <v>-1305.5555555555552</v>
          </cell>
          <cell r="AP45" t="str">
            <v>Elektraverbruik</v>
          </cell>
          <cell r="AQ45">
            <v>1805</v>
          </cell>
          <cell r="AR45">
            <v>4311</v>
          </cell>
          <cell r="AS45">
            <v>2218</v>
          </cell>
          <cell r="AT45">
            <v>1340</v>
          </cell>
          <cell r="AU45">
            <v>3257</v>
          </cell>
          <cell r="AV45">
            <v>1846</v>
          </cell>
          <cell r="AW45">
            <v>690</v>
          </cell>
          <cell r="AX45">
            <v>2697</v>
          </cell>
          <cell r="AY45">
            <v>1196</v>
          </cell>
          <cell r="AZ45">
            <v>-1091</v>
          </cell>
          <cell r="BA45">
            <v>828</v>
          </cell>
          <cell r="BB45">
            <v>-678</v>
          </cell>
          <cell r="BC45">
            <v>-2608.4416666666666</v>
          </cell>
          <cell r="BD45">
            <v>0</v>
          </cell>
          <cell r="BE45">
            <v>-1805.5555555555554</v>
          </cell>
        </row>
        <row r="46">
          <cell r="D46" t="str">
            <v>TW_warmtelaag</v>
          </cell>
          <cell r="E46" t="str">
            <v>Warmteverbruik</v>
          </cell>
          <cell r="F46">
            <v>0</v>
          </cell>
          <cell r="G46">
            <v>0</v>
          </cell>
          <cell r="H46">
            <v>11.6</v>
          </cell>
          <cell r="I46">
            <v>0</v>
          </cell>
          <cell r="J46">
            <v>0</v>
          </cell>
          <cell r="K46">
            <v>5.9</v>
          </cell>
          <cell r="L46">
            <v>0</v>
          </cell>
          <cell r="M46">
            <v>0</v>
          </cell>
          <cell r="N46">
            <v>5.9</v>
          </cell>
          <cell r="O46">
            <v>0</v>
          </cell>
          <cell r="P46">
            <v>0</v>
          </cell>
          <cell r="Q46">
            <v>5.9</v>
          </cell>
          <cell r="R46">
            <v>0</v>
          </cell>
          <cell r="S46">
            <v>0</v>
          </cell>
          <cell r="T46">
            <v>5.9</v>
          </cell>
          <cell r="V46">
            <v>0</v>
          </cell>
          <cell r="W46">
            <v>0</v>
          </cell>
          <cell r="X46">
            <v>11.6</v>
          </cell>
          <cell r="Y46">
            <v>0</v>
          </cell>
          <cell r="Z46" t="str">
            <v>Warmteverbruik</v>
          </cell>
          <cell r="AA46">
            <v>0</v>
          </cell>
          <cell r="AB46">
            <v>0</v>
          </cell>
          <cell r="AC46">
            <v>9.8000000000000007</v>
          </cell>
          <cell r="AD46">
            <v>0</v>
          </cell>
          <cell r="AE46">
            <v>0</v>
          </cell>
          <cell r="AF46">
            <v>4.7</v>
          </cell>
          <cell r="AG46">
            <v>0</v>
          </cell>
          <cell r="AH46">
            <v>0</v>
          </cell>
          <cell r="AI46">
            <v>4.7</v>
          </cell>
          <cell r="AJ46">
            <v>0</v>
          </cell>
          <cell r="AK46">
            <v>0</v>
          </cell>
          <cell r="AL46">
            <v>4.7</v>
          </cell>
          <cell r="AM46">
            <v>0</v>
          </cell>
          <cell r="AN46">
            <v>0</v>
          </cell>
          <cell r="AO46">
            <v>4.7</v>
          </cell>
          <cell r="AP46" t="str">
            <v>Warmteverbruik</v>
          </cell>
          <cell r="AQ46">
            <v>0</v>
          </cell>
          <cell r="AR46">
            <v>0</v>
          </cell>
          <cell r="AS46">
            <v>11.6</v>
          </cell>
          <cell r="AT46">
            <v>0</v>
          </cell>
          <cell r="AU46">
            <v>0</v>
          </cell>
          <cell r="AV46">
            <v>6.5</v>
          </cell>
          <cell r="AW46">
            <v>0</v>
          </cell>
          <cell r="AX46">
            <v>0</v>
          </cell>
          <cell r="AY46">
            <v>6.5</v>
          </cell>
          <cell r="AZ46">
            <v>0</v>
          </cell>
          <cell r="BA46">
            <v>0</v>
          </cell>
          <cell r="BB46">
            <v>6.5</v>
          </cell>
          <cell r="BC46">
            <v>0</v>
          </cell>
          <cell r="BD46">
            <v>0</v>
          </cell>
          <cell r="BE46">
            <v>6.5</v>
          </cell>
        </row>
        <row r="47">
          <cell r="D47" t="str">
            <v>TW_jaarnotalaag</v>
          </cell>
          <cell r="E47" t="str">
            <v>Jaarnota energie laag</v>
          </cell>
          <cell r="F47">
            <v>1087</v>
          </cell>
          <cell r="G47">
            <v>1216</v>
          </cell>
          <cell r="H47">
            <v>1404</v>
          </cell>
          <cell r="I47">
            <v>945</v>
          </cell>
          <cell r="J47">
            <v>979</v>
          </cell>
          <cell r="K47">
            <v>1269</v>
          </cell>
          <cell r="L47">
            <v>843</v>
          </cell>
          <cell r="M47">
            <v>964</v>
          </cell>
          <cell r="N47">
            <v>1146</v>
          </cell>
          <cell r="O47">
            <v>434</v>
          </cell>
          <cell r="P47">
            <v>552</v>
          </cell>
          <cell r="Q47">
            <v>738</v>
          </cell>
          <cell r="R47">
            <v>33.263933333333497</v>
          </cell>
          <cell r="S47">
            <v>267.79000000000002</v>
          </cell>
          <cell r="T47">
            <v>419.27644444444451</v>
          </cell>
          <cell r="V47">
            <v>265</v>
          </cell>
          <cell r="W47">
            <v>440</v>
          </cell>
          <cell r="X47">
            <v>607</v>
          </cell>
          <cell r="Y47">
            <v>447</v>
          </cell>
          <cell r="Z47" t="str">
            <v>Jaarnota energie laag</v>
          </cell>
          <cell r="AA47">
            <v>1100</v>
          </cell>
          <cell r="AB47">
            <v>1139</v>
          </cell>
          <cell r="AC47">
            <v>1411</v>
          </cell>
          <cell r="AD47">
            <v>989</v>
          </cell>
          <cell r="AE47">
            <v>971</v>
          </cell>
          <cell r="AF47">
            <v>1267</v>
          </cell>
          <cell r="AG47">
            <v>867</v>
          </cell>
          <cell r="AH47">
            <v>849</v>
          </cell>
          <cell r="AI47">
            <v>1145</v>
          </cell>
          <cell r="AJ47">
            <v>455</v>
          </cell>
          <cell r="AK47">
            <v>437</v>
          </cell>
          <cell r="AL47">
            <v>733</v>
          </cell>
          <cell r="AM47">
            <v>84.888777777777861</v>
          </cell>
          <cell r="AN47">
            <v>267.79000000000002</v>
          </cell>
          <cell r="AO47">
            <v>463.95377777777782</v>
          </cell>
          <cell r="AP47" t="str">
            <v>Jaarnota energie laag</v>
          </cell>
          <cell r="AQ47">
            <v>1087</v>
          </cell>
          <cell r="AR47">
            <v>1216</v>
          </cell>
          <cell r="AS47">
            <v>1404</v>
          </cell>
          <cell r="AT47">
            <v>875</v>
          </cell>
          <cell r="AU47">
            <v>984</v>
          </cell>
          <cell r="AV47">
            <v>1199</v>
          </cell>
          <cell r="AW47">
            <v>732</v>
          </cell>
          <cell r="AX47">
            <v>861</v>
          </cell>
          <cell r="AY47">
            <v>1056</v>
          </cell>
          <cell r="AZ47">
            <v>340</v>
          </cell>
          <cell r="BA47">
            <v>450</v>
          </cell>
          <cell r="BB47">
            <v>644</v>
          </cell>
          <cell r="BC47">
            <v>5.9331333333333163</v>
          </cell>
          <cell r="BD47">
            <v>267.79000000000002</v>
          </cell>
          <cell r="BE47">
            <v>396.9377777777778</v>
          </cell>
        </row>
        <row r="48">
          <cell r="D48" t="str">
            <v>TW_</v>
          </cell>
          <cell r="Q48" t="str">
            <v>m2 PV--&gt;</v>
          </cell>
          <cell r="R48">
            <v>44.155782801100344</v>
          </cell>
          <cell r="S48">
            <v>31.808396124865443</v>
          </cell>
          <cell r="T48">
            <v>39.668699916277951</v>
          </cell>
          <cell r="AL48" t="str">
            <v>m2 PV--&gt;</v>
          </cell>
          <cell r="AM48">
            <v>43.067695251764142</v>
          </cell>
          <cell r="AN48">
            <v>27.018299246501609</v>
          </cell>
          <cell r="AO48">
            <v>37.041023800980739</v>
          </cell>
          <cell r="BB48" t="str">
            <v>m2 PV--&gt;</v>
          </cell>
          <cell r="BC48">
            <v>43.616014830761863</v>
          </cell>
          <cell r="BD48">
            <v>28.180839612486544</v>
          </cell>
          <cell r="BE48">
            <v>38.089941394570019</v>
          </cell>
        </row>
        <row r="49">
          <cell r="D49" t="str">
            <v>TW_gasmidden</v>
          </cell>
          <cell r="E49" t="str">
            <v>gasverbruik</v>
          </cell>
          <cell r="F49">
            <v>653</v>
          </cell>
          <cell r="G49">
            <v>0</v>
          </cell>
          <cell r="H49">
            <v>0</v>
          </cell>
          <cell r="I49">
            <v>338</v>
          </cell>
          <cell r="J49">
            <v>0</v>
          </cell>
          <cell r="K49">
            <v>0</v>
          </cell>
          <cell r="L49">
            <v>338</v>
          </cell>
          <cell r="M49">
            <v>0</v>
          </cell>
          <cell r="N49">
            <v>0</v>
          </cell>
          <cell r="O49">
            <v>338</v>
          </cell>
          <cell r="P49">
            <v>0</v>
          </cell>
          <cell r="Q49">
            <v>0</v>
          </cell>
          <cell r="R49">
            <v>338</v>
          </cell>
          <cell r="S49">
            <v>0</v>
          </cell>
          <cell r="T49">
            <v>0</v>
          </cell>
          <cell r="V49">
            <v>653</v>
          </cell>
          <cell r="W49">
            <v>0</v>
          </cell>
          <cell r="X49">
            <v>0</v>
          </cell>
          <cell r="Y49">
            <v>0</v>
          </cell>
          <cell r="Z49" t="str">
            <v>gasverbruik</v>
          </cell>
          <cell r="AA49">
            <v>578</v>
          </cell>
          <cell r="AB49">
            <v>0</v>
          </cell>
          <cell r="AC49">
            <v>0</v>
          </cell>
          <cell r="AD49">
            <v>308</v>
          </cell>
          <cell r="AE49">
            <v>0</v>
          </cell>
          <cell r="AF49">
            <v>0</v>
          </cell>
          <cell r="AG49">
            <v>308</v>
          </cell>
          <cell r="AH49">
            <v>0</v>
          </cell>
          <cell r="AI49">
            <v>0</v>
          </cell>
          <cell r="AJ49">
            <v>308</v>
          </cell>
          <cell r="AK49">
            <v>0</v>
          </cell>
          <cell r="AL49">
            <v>0</v>
          </cell>
          <cell r="AM49">
            <v>308</v>
          </cell>
          <cell r="AN49">
            <v>0</v>
          </cell>
          <cell r="AO49">
            <v>0</v>
          </cell>
          <cell r="AP49" t="str">
            <v>gasverbruik</v>
          </cell>
          <cell r="AQ49">
            <v>653</v>
          </cell>
          <cell r="AR49">
            <v>0</v>
          </cell>
          <cell r="AS49">
            <v>0</v>
          </cell>
          <cell r="AT49">
            <v>382</v>
          </cell>
          <cell r="AU49">
            <v>0</v>
          </cell>
          <cell r="AV49">
            <v>0</v>
          </cell>
          <cell r="AW49">
            <v>382</v>
          </cell>
          <cell r="AX49">
            <v>0</v>
          </cell>
          <cell r="AY49">
            <v>0</v>
          </cell>
          <cell r="AZ49">
            <v>382</v>
          </cell>
          <cell r="BA49">
            <v>0</v>
          </cell>
          <cell r="BB49">
            <v>0</v>
          </cell>
          <cell r="BC49">
            <v>382</v>
          </cell>
          <cell r="BD49">
            <v>0</v>
          </cell>
          <cell r="BE49">
            <v>0</v>
          </cell>
        </row>
        <row r="50">
          <cell r="D50" t="str">
            <v>TW_elektramidden</v>
          </cell>
          <cell r="E50" t="str">
            <v>Elektraverbruik</v>
          </cell>
          <cell r="F50">
            <v>3216</v>
          </cell>
          <cell r="G50">
            <v>6603</v>
          </cell>
          <cell r="H50">
            <v>3629</v>
          </cell>
          <cell r="I50">
            <v>3123</v>
          </cell>
          <cell r="J50">
            <v>5021</v>
          </cell>
          <cell r="K50">
            <v>3629</v>
          </cell>
          <cell r="L50">
            <v>2659</v>
          </cell>
          <cell r="M50">
            <v>4824</v>
          </cell>
          <cell r="N50">
            <v>3072</v>
          </cell>
          <cell r="O50">
            <v>800</v>
          </cell>
          <cell r="P50">
            <v>2955</v>
          </cell>
          <cell r="Q50">
            <v>1213</v>
          </cell>
          <cell r="R50">
            <v>-3302.0722222222221</v>
          </cell>
          <cell r="S50">
            <v>0</v>
          </cell>
          <cell r="T50">
            <v>-2472.2222222222217</v>
          </cell>
          <cell r="V50">
            <v>-521</v>
          </cell>
          <cell r="W50">
            <v>3073</v>
          </cell>
          <cell r="X50">
            <v>6</v>
          </cell>
          <cell r="Y50">
            <v>2605</v>
          </cell>
          <cell r="Z50" t="str">
            <v>Elektraverbruik</v>
          </cell>
          <cell r="AA50">
            <v>3422</v>
          </cell>
          <cell r="AB50">
            <v>6069</v>
          </cell>
          <cell r="AC50">
            <v>3853</v>
          </cell>
          <cell r="AD50">
            <v>3422</v>
          </cell>
          <cell r="AE50">
            <v>4940</v>
          </cell>
          <cell r="AF50">
            <v>3760</v>
          </cell>
          <cell r="AG50">
            <v>2864</v>
          </cell>
          <cell r="AH50">
            <v>4382</v>
          </cell>
          <cell r="AI50">
            <v>3202</v>
          </cell>
          <cell r="AJ50">
            <v>992</v>
          </cell>
          <cell r="AK50">
            <v>2510</v>
          </cell>
          <cell r="AL50">
            <v>1330</v>
          </cell>
          <cell r="AM50">
            <v>-3008.9888888888891</v>
          </cell>
          <cell r="AN50">
            <v>0</v>
          </cell>
          <cell r="AO50">
            <v>-2111.1111111111109</v>
          </cell>
          <cell r="AP50" t="str">
            <v>Elektraverbruik</v>
          </cell>
          <cell r="AQ50">
            <v>3216</v>
          </cell>
          <cell r="AR50">
            <v>6603</v>
          </cell>
          <cell r="AS50">
            <v>3629</v>
          </cell>
          <cell r="AT50">
            <v>2751</v>
          </cell>
          <cell r="AU50">
            <v>5048</v>
          </cell>
          <cell r="AV50">
            <v>3257</v>
          </cell>
          <cell r="AW50">
            <v>2101</v>
          </cell>
          <cell r="AX50">
            <v>4487</v>
          </cell>
          <cell r="AY50">
            <v>2607</v>
          </cell>
          <cell r="AZ50">
            <v>320</v>
          </cell>
          <cell r="BA50">
            <v>2618</v>
          </cell>
          <cell r="BB50">
            <v>733</v>
          </cell>
          <cell r="BC50">
            <v>-3731.9277777777775</v>
          </cell>
          <cell r="BD50">
            <v>0</v>
          </cell>
          <cell r="BE50">
            <v>-2805.5555555555552</v>
          </cell>
        </row>
        <row r="51">
          <cell r="D51" t="str">
            <v>TW_warmtemidden</v>
          </cell>
          <cell r="E51" t="str">
            <v>Warmteverbruik</v>
          </cell>
          <cell r="F51">
            <v>0</v>
          </cell>
          <cell r="G51">
            <v>0</v>
          </cell>
          <cell r="H51">
            <v>18.100000000000001</v>
          </cell>
          <cell r="I51">
            <v>0</v>
          </cell>
          <cell r="J51">
            <v>0</v>
          </cell>
          <cell r="K51">
            <v>8.9</v>
          </cell>
          <cell r="L51">
            <v>0</v>
          </cell>
          <cell r="M51">
            <v>0</v>
          </cell>
          <cell r="N51">
            <v>8.9</v>
          </cell>
          <cell r="O51">
            <v>0</v>
          </cell>
          <cell r="P51">
            <v>0</v>
          </cell>
          <cell r="Q51">
            <v>8.9</v>
          </cell>
          <cell r="R51">
            <v>0</v>
          </cell>
          <cell r="S51">
            <v>0</v>
          </cell>
          <cell r="T51">
            <v>8.9</v>
          </cell>
          <cell r="V51">
            <v>0</v>
          </cell>
          <cell r="W51">
            <v>0</v>
          </cell>
          <cell r="X51">
            <v>18.100000000000001</v>
          </cell>
          <cell r="Y51">
            <v>0</v>
          </cell>
          <cell r="Z51" t="str">
            <v>Warmteverbruik</v>
          </cell>
          <cell r="AA51">
            <v>0</v>
          </cell>
          <cell r="AB51">
            <v>0</v>
          </cell>
          <cell r="AC51">
            <v>15.5</v>
          </cell>
          <cell r="AD51">
            <v>0</v>
          </cell>
          <cell r="AE51">
            <v>0</v>
          </cell>
          <cell r="AF51">
            <v>7.6</v>
          </cell>
          <cell r="AG51">
            <v>0</v>
          </cell>
          <cell r="AH51">
            <v>0</v>
          </cell>
          <cell r="AI51">
            <v>7.6</v>
          </cell>
          <cell r="AJ51">
            <v>0</v>
          </cell>
          <cell r="AK51">
            <v>0</v>
          </cell>
          <cell r="AL51">
            <v>7.6</v>
          </cell>
          <cell r="AM51">
            <v>0</v>
          </cell>
          <cell r="AN51">
            <v>0</v>
          </cell>
          <cell r="AO51">
            <v>7.6</v>
          </cell>
          <cell r="AP51" t="str">
            <v>Warmteverbruik</v>
          </cell>
          <cell r="AQ51">
            <v>0</v>
          </cell>
          <cell r="AR51">
            <v>0</v>
          </cell>
          <cell r="AS51">
            <v>18.100000000000001</v>
          </cell>
          <cell r="AT51">
            <v>0</v>
          </cell>
          <cell r="AU51">
            <v>0</v>
          </cell>
          <cell r="AV51">
            <v>10.1</v>
          </cell>
          <cell r="AW51">
            <v>0</v>
          </cell>
          <cell r="AX51">
            <v>0</v>
          </cell>
          <cell r="AY51">
            <v>10.1</v>
          </cell>
          <cell r="AZ51">
            <v>0</v>
          </cell>
          <cell r="BA51">
            <v>0</v>
          </cell>
          <cell r="BB51">
            <v>10.1</v>
          </cell>
          <cell r="BC51">
            <v>0</v>
          </cell>
          <cell r="BD51">
            <v>0</v>
          </cell>
          <cell r="BE51">
            <v>10.1</v>
          </cell>
        </row>
        <row r="52">
          <cell r="D52" t="str">
            <v>TW_jaarnotamidden</v>
          </cell>
          <cell r="E52" t="str">
            <v>Jaarnota energie gemiddeld</v>
          </cell>
          <cell r="F52">
            <v>1581</v>
          </cell>
          <cell r="G52">
            <v>1720</v>
          </cell>
          <cell r="H52">
            <v>1869</v>
          </cell>
          <cell r="I52">
            <v>1312</v>
          </cell>
          <cell r="J52">
            <v>1372</v>
          </cell>
          <cell r="K52">
            <v>1650</v>
          </cell>
          <cell r="L52">
            <v>1210</v>
          </cell>
          <cell r="M52">
            <v>1329</v>
          </cell>
          <cell r="N52">
            <v>1527</v>
          </cell>
          <cell r="O52">
            <v>801</v>
          </cell>
          <cell r="P52">
            <v>918</v>
          </cell>
          <cell r="Q52">
            <v>1118</v>
          </cell>
          <cell r="R52">
            <v>-101.87168888888878</v>
          </cell>
          <cell r="S52">
            <v>267.79000000000002</v>
          </cell>
          <cell r="T52">
            <v>307.58311111111124</v>
          </cell>
          <cell r="V52">
            <v>758</v>
          </cell>
          <cell r="W52">
            <v>944</v>
          </cell>
          <cell r="X52">
            <v>1072</v>
          </cell>
          <cell r="Y52">
            <v>841</v>
          </cell>
          <cell r="Z52" t="str">
            <v>Jaarnota energie gemiddeld</v>
          </cell>
          <cell r="AA52">
            <v>1579</v>
          </cell>
          <cell r="AB52">
            <v>1603</v>
          </cell>
          <cell r="AC52">
            <v>1857</v>
          </cell>
          <cell r="AD52">
            <v>1358</v>
          </cell>
          <cell r="AE52">
            <v>1355</v>
          </cell>
          <cell r="AF52">
            <v>1647</v>
          </cell>
          <cell r="AG52">
            <v>1236</v>
          </cell>
          <cell r="AH52">
            <v>1232</v>
          </cell>
          <cell r="AI52">
            <v>1524</v>
          </cell>
          <cell r="AJ52">
            <v>824</v>
          </cell>
          <cell r="AK52">
            <v>820</v>
          </cell>
          <cell r="AL52">
            <v>1112</v>
          </cell>
          <cell r="AM52">
            <v>-56.320355555555565</v>
          </cell>
          <cell r="AN52">
            <v>267.79000000000002</v>
          </cell>
          <cell r="AO52">
            <v>355.9835555555556</v>
          </cell>
          <cell r="AP52" t="str">
            <v>Jaarnota energie gemiddeld</v>
          </cell>
          <cell r="AQ52">
            <v>1581</v>
          </cell>
          <cell r="AR52">
            <v>1720</v>
          </cell>
          <cell r="AS52">
            <v>1869</v>
          </cell>
          <cell r="AT52">
            <v>1258</v>
          </cell>
          <cell r="AU52">
            <v>1378</v>
          </cell>
          <cell r="AV52">
            <v>1597</v>
          </cell>
          <cell r="AW52">
            <v>1115</v>
          </cell>
          <cell r="AX52">
            <v>1255</v>
          </cell>
          <cell r="AY52">
            <v>1454</v>
          </cell>
          <cell r="AZ52">
            <v>723</v>
          </cell>
          <cell r="BA52">
            <v>844</v>
          </cell>
          <cell r="BB52">
            <v>1042</v>
          </cell>
          <cell r="BC52">
            <v>-168.68031111111111</v>
          </cell>
          <cell r="BD52">
            <v>267.79000000000002</v>
          </cell>
          <cell r="BE52">
            <v>262.90577777777781</v>
          </cell>
        </row>
        <row r="53">
          <cell r="D53" t="str">
            <v>TW_</v>
          </cell>
          <cell r="Q53" t="str">
            <v>m2 PV--&gt;</v>
          </cell>
          <cell r="R53">
            <v>90.005202726946536</v>
          </cell>
          <cell r="S53">
            <v>70.516684607104409</v>
          </cell>
          <cell r="T53">
            <v>83.242435115416797</v>
          </cell>
          <cell r="AL53" t="str">
            <v>m2 PV--&gt;</v>
          </cell>
          <cell r="AM53">
            <v>101.32609735677549</v>
          </cell>
          <cell r="AN53">
            <v>72.508073196986004</v>
          </cell>
          <cell r="AO53">
            <v>90.471235498146143</v>
          </cell>
          <cell r="BB53" t="str">
            <v>m2 PV--&gt;</v>
          </cell>
          <cell r="BC53">
            <v>102.70493960052623</v>
          </cell>
          <cell r="BD53">
            <v>73.853606027987084</v>
          </cell>
          <cell r="BE53">
            <v>92.417174979069472</v>
          </cell>
        </row>
        <row r="54">
          <cell r="D54" t="str">
            <v>TW_gashoog</v>
          </cell>
          <cell r="E54" t="str">
            <v>gasverbruik</v>
          </cell>
          <cell r="F54">
            <v>1228</v>
          </cell>
          <cell r="G54">
            <v>0</v>
          </cell>
          <cell r="H54">
            <v>0</v>
          </cell>
          <cell r="I54">
            <v>462</v>
          </cell>
          <cell r="J54">
            <v>0</v>
          </cell>
          <cell r="K54">
            <v>0</v>
          </cell>
          <cell r="L54">
            <v>462</v>
          </cell>
          <cell r="M54">
            <v>0</v>
          </cell>
          <cell r="N54">
            <v>0</v>
          </cell>
          <cell r="O54">
            <v>462</v>
          </cell>
          <cell r="P54">
            <v>0</v>
          </cell>
          <cell r="Q54">
            <v>0</v>
          </cell>
          <cell r="R54">
            <v>462</v>
          </cell>
          <cell r="S54">
            <v>0</v>
          </cell>
          <cell r="T54">
            <v>0</v>
          </cell>
          <cell r="V54">
            <v>1228</v>
          </cell>
          <cell r="W54">
            <v>0</v>
          </cell>
          <cell r="X54">
            <v>0</v>
          </cell>
          <cell r="Y54">
            <v>0</v>
          </cell>
          <cell r="Z54" t="str">
            <v>gasverbruik</v>
          </cell>
          <cell r="AA54">
            <v>1146</v>
          </cell>
          <cell r="AB54">
            <v>0</v>
          </cell>
          <cell r="AC54">
            <v>0</v>
          </cell>
          <cell r="AD54">
            <v>550</v>
          </cell>
          <cell r="AE54">
            <v>0</v>
          </cell>
          <cell r="AF54">
            <v>0</v>
          </cell>
          <cell r="AG54">
            <v>550</v>
          </cell>
          <cell r="AH54">
            <v>0</v>
          </cell>
          <cell r="AI54">
            <v>0</v>
          </cell>
          <cell r="AJ54">
            <v>550</v>
          </cell>
          <cell r="AK54">
            <v>0</v>
          </cell>
          <cell r="AL54">
            <v>0</v>
          </cell>
          <cell r="AM54">
            <v>550</v>
          </cell>
          <cell r="AN54">
            <v>0</v>
          </cell>
          <cell r="AO54">
            <v>0</v>
          </cell>
          <cell r="AP54" t="str">
            <v>gasverbruik</v>
          </cell>
          <cell r="AQ54">
            <v>1228</v>
          </cell>
          <cell r="AR54">
            <v>0</v>
          </cell>
          <cell r="AS54">
            <v>0</v>
          </cell>
          <cell r="AT54">
            <v>632</v>
          </cell>
          <cell r="AU54">
            <v>0</v>
          </cell>
          <cell r="AV54">
            <v>0</v>
          </cell>
          <cell r="AW54">
            <v>632</v>
          </cell>
          <cell r="AX54">
            <v>0</v>
          </cell>
          <cell r="AY54">
            <v>0</v>
          </cell>
          <cell r="AZ54">
            <v>632</v>
          </cell>
          <cell r="BA54">
            <v>0</v>
          </cell>
          <cell r="BB54">
            <v>0</v>
          </cell>
          <cell r="BC54">
            <v>632</v>
          </cell>
          <cell r="BD54">
            <v>0</v>
          </cell>
          <cell r="BE54">
            <v>0</v>
          </cell>
        </row>
        <row r="55">
          <cell r="D55" t="str">
            <v>TW_elektrahoog</v>
          </cell>
          <cell r="E55" t="str">
            <v>Elektraverbruik</v>
          </cell>
          <cell r="F55">
            <v>6263</v>
          </cell>
          <cell r="G55">
            <v>12089</v>
          </cell>
          <cell r="H55">
            <v>6676</v>
          </cell>
          <cell r="I55">
            <v>6170</v>
          </cell>
          <cell r="J55">
            <v>9258</v>
          </cell>
          <cell r="K55">
            <v>6676</v>
          </cell>
          <cell r="L55">
            <v>5706</v>
          </cell>
          <cell r="M55">
            <v>8419</v>
          </cell>
          <cell r="N55">
            <v>6119</v>
          </cell>
          <cell r="O55">
            <v>3848</v>
          </cell>
          <cell r="P55">
            <v>6551</v>
          </cell>
          <cell r="Q55">
            <v>4261</v>
          </cell>
          <cell r="R55">
            <v>-4513.4833333333336</v>
          </cell>
          <cell r="S55">
            <v>0</v>
          </cell>
          <cell r="T55">
            <v>-3472.2222222222208</v>
          </cell>
          <cell r="V55">
            <v>2526</v>
          </cell>
          <cell r="W55">
            <v>8558</v>
          </cell>
          <cell r="X55">
            <v>3053</v>
          </cell>
          <cell r="Y55">
            <v>6842</v>
          </cell>
          <cell r="Z55" t="str">
            <v>Elektraverbruik</v>
          </cell>
          <cell r="AA55">
            <v>6469</v>
          </cell>
          <cell r="AB55">
            <v>11490</v>
          </cell>
          <cell r="AC55">
            <v>6900</v>
          </cell>
          <cell r="AD55">
            <v>6469</v>
          </cell>
          <cell r="AE55">
            <v>9165</v>
          </cell>
          <cell r="AF55">
            <v>6807</v>
          </cell>
          <cell r="AG55">
            <v>5911</v>
          </cell>
          <cell r="AH55">
            <v>8608</v>
          </cell>
          <cell r="AI55">
            <v>6249</v>
          </cell>
          <cell r="AJ55">
            <v>4040</v>
          </cell>
          <cell r="AK55">
            <v>6736</v>
          </cell>
          <cell r="AL55">
            <v>4377</v>
          </cell>
          <cell r="AM55">
            <v>-5373.1944444444434</v>
          </cell>
          <cell r="AN55">
            <v>0</v>
          </cell>
          <cell r="AO55">
            <v>-4027.7777777777774</v>
          </cell>
          <cell r="AP55" t="str">
            <v>Elektraverbruik</v>
          </cell>
          <cell r="AQ55">
            <v>6263</v>
          </cell>
          <cell r="AR55">
            <v>12089</v>
          </cell>
          <cell r="AS55">
            <v>6676</v>
          </cell>
          <cell r="AT55">
            <v>5799</v>
          </cell>
          <cell r="AU55">
            <v>9290</v>
          </cell>
          <cell r="AV55">
            <v>6305</v>
          </cell>
          <cell r="AW55">
            <v>5148</v>
          </cell>
          <cell r="AX55">
            <v>8730</v>
          </cell>
          <cell r="AY55">
            <v>5654</v>
          </cell>
          <cell r="AZ55">
            <v>3367</v>
          </cell>
          <cell r="BA55">
            <v>6861</v>
          </cell>
          <cell r="BB55">
            <v>3780</v>
          </cell>
          <cell r="BC55">
            <v>-6174.2888888888883</v>
          </cell>
          <cell r="BD55">
            <v>0</v>
          </cell>
          <cell r="BE55">
            <v>-4805.5555555555547</v>
          </cell>
        </row>
        <row r="56">
          <cell r="D56" t="str">
            <v>TW_warmtehoog</v>
          </cell>
          <cell r="E56" t="str">
            <v>Warmteverbruik</v>
          </cell>
          <cell r="F56">
            <v>0</v>
          </cell>
          <cell r="G56">
            <v>0</v>
          </cell>
          <cell r="H56">
            <v>34.9</v>
          </cell>
          <cell r="I56">
            <v>0</v>
          </cell>
          <cell r="J56">
            <v>0</v>
          </cell>
          <cell r="K56">
            <v>12.5</v>
          </cell>
          <cell r="L56">
            <v>0</v>
          </cell>
          <cell r="M56">
            <v>0</v>
          </cell>
          <cell r="N56">
            <v>12.5</v>
          </cell>
          <cell r="O56">
            <v>0</v>
          </cell>
          <cell r="P56">
            <v>0</v>
          </cell>
          <cell r="Q56">
            <v>12.5</v>
          </cell>
          <cell r="R56">
            <v>0</v>
          </cell>
          <cell r="S56">
            <v>0</v>
          </cell>
          <cell r="T56">
            <v>12.5</v>
          </cell>
          <cell r="V56">
            <v>0</v>
          </cell>
          <cell r="W56">
            <v>0</v>
          </cell>
          <cell r="X56">
            <v>34.9</v>
          </cell>
          <cell r="Y56">
            <v>0</v>
          </cell>
          <cell r="Z56" t="str">
            <v>Warmteverbruik</v>
          </cell>
          <cell r="AA56">
            <v>0</v>
          </cell>
          <cell r="AB56">
            <v>0</v>
          </cell>
          <cell r="AC56">
            <v>32.1</v>
          </cell>
          <cell r="AD56">
            <v>0</v>
          </cell>
          <cell r="AE56">
            <v>0</v>
          </cell>
          <cell r="AF56">
            <v>14.5</v>
          </cell>
          <cell r="AG56">
            <v>0</v>
          </cell>
          <cell r="AH56">
            <v>0</v>
          </cell>
          <cell r="AI56">
            <v>14.5</v>
          </cell>
          <cell r="AJ56">
            <v>0</v>
          </cell>
          <cell r="AK56">
            <v>0</v>
          </cell>
          <cell r="AL56">
            <v>14.5</v>
          </cell>
          <cell r="AM56">
            <v>0</v>
          </cell>
          <cell r="AN56">
            <v>0</v>
          </cell>
          <cell r="AO56">
            <v>14.5</v>
          </cell>
          <cell r="AP56" t="str">
            <v>Warmteverbruik</v>
          </cell>
          <cell r="AQ56">
            <v>0</v>
          </cell>
          <cell r="AR56">
            <v>0</v>
          </cell>
          <cell r="AS56">
            <v>34.9</v>
          </cell>
          <cell r="AT56">
            <v>0</v>
          </cell>
          <cell r="AU56">
            <v>0</v>
          </cell>
          <cell r="AV56">
            <v>17.3</v>
          </cell>
          <cell r="AW56">
            <v>0</v>
          </cell>
          <cell r="AX56">
            <v>0</v>
          </cell>
          <cell r="AY56">
            <v>17.3</v>
          </cell>
          <cell r="AZ56">
            <v>0</v>
          </cell>
          <cell r="BA56">
            <v>0</v>
          </cell>
          <cell r="BB56">
            <v>17.3</v>
          </cell>
          <cell r="BC56">
            <v>0</v>
          </cell>
          <cell r="BD56">
            <v>0</v>
          </cell>
          <cell r="BE56">
            <v>17.3</v>
          </cell>
        </row>
        <row r="57">
          <cell r="D57" t="str">
            <v>TW_jaarnotahoog</v>
          </cell>
          <cell r="E57" t="str">
            <v>Jaarnota energie hoog</v>
          </cell>
          <cell r="F57">
            <v>2614</v>
          </cell>
          <cell r="G57">
            <v>2927</v>
          </cell>
          <cell r="H57">
            <v>2942</v>
          </cell>
          <cell r="I57">
            <v>2060</v>
          </cell>
          <cell r="J57">
            <v>2305</v>
          </cell>
          <cell r="K57">
            <v>2407</v>
          </cell>
          <cell r="L57">
            <v>1958</v>
          </cell>
          <cell r="M57">
            <v>2120</v>
          </cell>
          <cell r="N57">
            <v>2284</v>
          </cell>
          <cell r="O57">
            <v>1549</v>
          </cell>
          <cell r="P57">
            <v>1709</v>
          </cell>
          <cell r="Q57">
            <v>1875</v>
          </cell>
          <cell r="R57">
            <v>-290.15053333333333</v>
          </cell>
          <cell r="S57">
            <v>267.79000000000002</v>
          </cell>
          <cell r="T57">
            <v>173.55111111111142</v>
          </cell>
          <cell r="V57">
            <v>1792</v>
          </cell>
          <cell r="W57">
            <v>2151</v>
          </cell>
          <cell r="X57">
            <v>2145</v>
          </cell>
          <cell r="Y57">
            <v>1773</v>
          </cell>
          <cell r="Z57" t="str">
            <v>Jaarnota energie hoog</v>
          </cell>
          <cell r="AA57">
            <v>2607</v>
          </cell>
          <cell r="AB57">
            <v>2796</v>
          </cell>
          <cell r="AC57">
            <v>2924</v>
          </cell>
          <cell r="AD57">
            <v>2231</v>
          </cell>
          <cell r="AE57">
            <v>2284</v>
          </cell>
          <cell r="AF57">
            <v>2483</v>
          </cell>
          <cell r="AG57">
            <v>2109</v>
          </cell>
          <cell r="AH57">
            <v>2162</v>
          </cell>
          <cell r="AI57">
            <v>2360</v>
          </cell>
          <cell r="AJ57">
            <v>1697</v>
          </cell>
          <cell r="AK57">
            <v>1750</v>
          </cell>
          <cell r="AL57">
            <v>1948</v>
          </cell>
          <cell r="AM57">
            <v>-373.9677777777776</v>
          </cell>
          <cell r="AN57">
            <v>267.79000000000002</v>
          </cell>
          <cell r="AO57">
            <v>99.088888888889016</v>
          </cell>
          <cell r="AP57" t="str">
            <v>Jaarnota energie hoog</v>
          </cell>
          <cell r="AQ57">
            <v>2614</v>
          </cell>
          <cell r="AR57">
            <v>2927</v>
          </cell>
          <cell r="AS57">
            <v>2942</v>
          </cell>
          <cell r="AT57">
            <v>2136</v>
          </cell>
          <cell r="AU57">
            <v>2312</v>
          </cell>
          <cell r="AV57">
            <v>2440</v>
          </cell>
          <cell r="AW57">
            <v>1992</v>
          </cell>
          <cell r="AX57">
            <v>2188</v>
          </cell>
          <cell r="AY57">
            <v>2297</v>
          </cell>
          <cell r="AZ57">
            <v>1601</v>
          </cell>
          <cell r="BA57">
            <v>1777</v>
          </cell>
          <cell r="BB57">
            <v>1885</v>
          </cell>
          <cell r="BC57">
            <v>-498.4747555555553</v>
          </cell>
          <cell r="BD57">
            <v>267.79000000000002</v>
          </cell>
          <cell r="BE57">
            <v>-5.1582222222219229</v>
          </cell>
        </row>
        <row r="58">
          <cell r="D58" t="str">
            <v>TW_</v>
          </cell>
        </row>
        <row r="59">
          <cell r="D59" t="str">
            <v>TW_</v>
          </cell>
          <cell r="G59" t="str">
            <v>epc 0,6 variant</v>
          </cell>
          <cell r="J59" t="str">
            <v>epc 0,4 variant</v>
          </cell>
          <cell r="M59" t="str">
            <v>epc 0,3 variant</v>
          </cell>
          <cell r="P59" t="str">
            <v>epc 0,0 variant</v>
          </cell>
          <cell r="S59" t="str">
            <v>XXL variant (energie neutraal)</v>
          </cell>
          <cell r="V59" t="str">
            <v>epc 0,0 variant met alleen PV ipv zonnecollector</v>
          </cell>
          <cell r="AB59" t="str">
            <v>epc 0,6 variant</v>
          </cell>
          <cell r="AE59" t="str">
            <v>epc 0,4 variant</v>
          </cell>
          <cell r="AH59" t="str">
            <v>epc 0,3 variant</v>
          </cell>
          <cell r="AK59" t="str">
            <v>epc 0,0 variant</v>
          </cell>
          <cell r="AM59" t="str">
            <v>XXL variant (energie neutraal)</v>
          </cell>
          <cell r="AR59" t="str">
            <v>epc 0,6 variant</v>
          </cell>
          <cell r="AU59" t="str">
            <v>epc 0,4 variant</v>
          </cell>
          <cell r="AX59" t="str">
            <v>epc 0,3 variant</v>
          </cell>
          <cell r="BA59" t="str">
            <v>epc 0,0 variant</v>
          </cell>
          <cell r="BC59" t="str">
            <v>XXL variant (energie neutraal)</v>
          </cell>
        </row>
        <row r="60">
          <cell r="D60" t="str">
            <v>HW_</v>
          </cell>
          <cell r="E60" t="str">
            <v>hoekwoning</v>
          </cell>
          <cell r="F60" t="str">
            <v>0,6-HR-s1</v>
          </cell>
          <cell r="G60" t="str">
            <v>0,6-WP-s1</v>
          </cell>
          <cell r="H60" t="str">
            <v>0,6-SV-s1</v>
          </cell>
          <cell r="I60" t="str">
            <v>0,4-HR-s1</v>
          </cell>
          <cell r="J60" t="str">
            <v>0,4-WP-s1</v>
          </cell>
          <cell r="K60" t="str">
            <v>0,4-SV-s1</v>
          </cell>
          <cell r="L60" t="str">
            <v>0,3-HR-s1</v>
          </cell>
          <cell r="M60" t="str">
            <v>0,3-WP-s1</v>
          </cell>
          <cell r="N60" t="str">
            <v>0,3-SV-s1</v>
          </cell>
          <cell r="O60" t="str">
            <v>0,0-HR-s1</v>
          </cell>
          <cell r="P60" t="str">
            <v>0,0-WP-s1</v>
          </cell>
          <cell r="Q60" t="str">
            <v>0,0-SV-s1</v>
          </cell>
          <cell r="R60" t="str">
            <v>0,0-HR-XXL</v>
          </cell>
          <cell r="S60" t="str">
            <v>0,0-WP-XXL</v>
          </cell>
          <cell r="T60" t="str">
            <v>0,0-SV-XXL</v>
          </cell>
          <cell r="V60" t="str">
            <v>0,6-HR-s2</v>
          </cell>
          <cell r="W60" t="str">
            <v>0,6-WP-s2</v>
          </cell>
          <cell r="X60" t="str">
            <v>0,6-SV-s2</v>
          </cell>
          <cell r="Y60" t="str">
            <v>0,4-WP-s2</v>
          </cell>
          <cell r="Z60" t="str">
            <v>hoekwoning</v>
          </cell>
          <cell r="AA60" t="str">
            <v>0,6-HR-s3</v>
          </cell>
          <cell r="AB60" t="str">
            <v>0,6-WP-s3</v>
          </cell>
          <cell r="AC60" t="str">
            <v>0,6-SV-s3</v>
          </cell>
          <cell r="AD60" t="str">
            <v>0,4-HR-s3</v>
          </cell>
          <cell r="AE60" t="str">
            <v>0,4-WP-s3</v>
          </cell>
          <cell r="AF60" t="str">
            <v>0,4-SV-s3</v>
          </cell>
          <cell r="AG60" t="str">
            <v>0,3-HR-s3</v>
          </cell>
          <cell r="AH60" t="str">
            <v>0,3-WP-s3</v>
          </cell>
          <cell r="AI60" t="str">
            <v>0,3-SV-s3</v>
          </cell>
          <cell r="AJ60" t="str">
            <v>0,0-HR-s3</v>
          </cell>
          <cell r="AK60" t="str">
            <v>0,0-WP-s3</v>
          </cell>
          <cell r="AL60" t="str">
            <v>0,0-SV-s3</v>
          </cell>
          <cell r="AM60" t="str">
            <v>0,0-HR-XXL</v>
          </cell>
          <cell r="AN60" t="str">
            <v>0,0-WP-XXL</v>
          </cell>
          <cell r="AO60" t="str">
            <v>0,0-SV-XXL</v>
          </cell>
          <cell r="AP60" t="str">
            <v>hoekwoning</v>
          </cell>
          <cell r="AQ60" t="str">
            <v>0,6-HR-s4</v>
          </cell>
          <cell r="AR60" t="str">
            <v>0,6-WP-s4</v>
          </cell>
          <cell r="AS60" t="str">
            <v>0,6-SV-s4</v>
          </cell>
          <cell r="AT60" t="str">
            <v>0,4-HR-s4</v>
          </cell>
          <cell r="AU60" t="str">
            <v>0,4-WP-s4</v>
          </cell>
          <cell r="AV60" t="str">
            <v>0,4-SV-s4</v>
          </cell>
          <cell r="AW60" t="str">
            <v>0,3-HR-s4</v>
          </cell>
          <cell r="AX60" t="str">
            <v>0,3-WP-s4</v>
          </cell>
          <cell r="AY60" t="str">
            <v>0,3-SV-s4</v>
          </cell>
          <cell r="AZ60" t="str">
            <v>0,0-HR-s4</v>
          </cell>
          <cell r="BA60" t="str">
            <v>0,0-WP-s4</v>
          </cell>
          <cell r="BB60" t="str">
            <v>0,0-SV-s4</v>
          </cell>
          <cell r="BC60" t="str">
            <v>0,0-HR-XXL</v>
          </cell>
          <cell r="BD60" t="str">
            <v>0,0-WP-XXL</v>
          </cell>
          <cell r="BE60" t="str">
            <v>0,0-SV-XXL</v>
          </cell>
        </row>
        <row r="61">
          <cell r="D61" t="str">
            <v>HW_</v>
          </cell>
          <cell r="E61" t="str">
            <v>Bouwkundig</v>
          </cell>
          <cell r="Z61" t="str">
            <v>Bouwkundig</v>
          </cell>
          <cell r="AP61" t="str">
            <v>Bouwkundig</v>
          </cell>
        </row>
        <row r="62">
          <cell r="D62" t="str">
            <v>HW_</v>
          </cell>
          <cell r="E62" t="str">
            <v>Rc gevel/vloer/dak</v>
          </cell>
          <cell r="F62" t="str">
            <v>5/5/5</v>
          </cell>
          <cell r="G62" t="str">
            <v>3,5/4/4</v>
          </cell>
          <cell r="H62" t="str">
            <v>3,5/4/4</v>
          </cell>
          <cell r="I62" t="str">
            <v>5/5/5</v>
          </cell>
          <cell r="J62" t="str">
            <v>5/5/5</v>
          </cell>
          <cell r="K62" t="str">
            <v>5/5/5</v>
          </cell>
          <cell r="L62" t="str">
            <v>5/5/5</v>
          </cell>
          <cell r="M62" t="str">
            <v>5/5/5</v>
          </cell>
          <cell r="N62" t="str">
            <v>5/5/5</v>
          </cell>
          <cell r="O62" t="str">
            <v>5/5/5</v>
          </cell>
          <cell r="P62" t="str">
            <v>5/5/5</v>
          </cell>
          <cell r="Q62" t="str">
            <v>5/5/5</v>
          </cell>
          <cell r="V62" t="str">
            <v>5/5/5</v>
          </cell>
          <cell r="W62" t="str">
            <v>3,5/4/4</v>
          </cell>
          <cell r="X62" t="str">
            <v>3,5/4/4</v>
          </cell>
          <cell r="Y62" t="str">
            <v>5/5/5</v>
          </cell>
          <cell r="Z62" t="str">
            <v>Rc gevel/vloer/dak</v>
          </cell>
          <cell r="AA62" t="str">
            <v>10/6,5/10</v>
          </cell>
          <cell r="AB62" t="str">
            <v>10/6,5/10</v>
          </cell>
          <cell r="AC62" t="str">
            <v>10/6,5/10</v>
          </cell>
          <cell r="AD62" t="str">
            <v>10/6,5/10</v>
          </cell>
          <cell r="AE62" t="str">
            <v>10/6,5/10</v>
          </cell>
          <cell r="AF62" t="str">
            <v>10/6,5/10</v>
          </cell>
          <cell r="AG62" t="str">
            <v>10/6,5/10</v>
          </cell>
          <cell r="AH62" t="str">
            <v>10/6,5/10</v>
          </cell>
          <cell r="AI62" t="str">
            <v>10/6,5/10</v>
          </cell>
          <cell r="AJ62" t="str">
            <v>10/6,5/10</v>
          </cell>
          <cell r="AK62" t="str">
            <v>10/6,5/10</v>
          </cell>
          <cell r="AL62" t="str">
            <v>10/6,5/10</v>
          </cell>
          <cell r="AP62" t="str">
            <v>Rc gevel/vloer/dak</v>
          </cell>
          <cell r="AQ62" t="str">
            <v>5/5/5</v>
          </cell>
          <cell r="AR62" t="str">
            <v>3,5/4/4</v>
          </cell>
          <cell r="AS62" t="str">
            <v>3,5/4/4</v>
          </cell>
          <cell r="AT62" t="str">
            <v>5/5/5</v>
          </cell>
          <cell r="AU62" t="str">
            <v>5/5/5</v>
          </cell>
          <cell r="AV62" t="str">
            <v>5/5/5</v>
          </cell>
          <cell r="AW62" t="str">
            <v>5/5/5</v>
          </cell>
          <cell r="AX62" t="str">
            <v>5/5/5</v>
          </cell>
          <cell r="AY62" t="str">
            <v>5/5/5</v>
          </cell>
          <cell r="AZ62" t="str">
            <v>5/5/5</v>
          </cell>
          <cell r="BA62" t="str">
            <v>5/5/5</v>
          </cell>
          <cell r="BB62" t="str">
            <v>5/5/5</v>
          </cell>
        </row>
        <row r="63">
          <cell r="D63" t="str">
            <v>HW_</v>
          </cell>
          <cell r="E63" t="str">
            <v>Uraam</v>
          </cell>
          <cell r="F63">
            <v>1.6</v>
          </cell>
          <cell r="G63">
            <v>1.6</v>
          </cell>
          <cell r="H63">
            <v>1.6</v>
          </cell>
          <cell r="I63">
            <v>1.4</v>
          </cell>
          <cell r="J63">
            <v>1.4</v>
          </cell>
          <cell r="K63">
            <v>1.4</v>
          </cell>
          <cell r="L63">
            <v>1.4</v>
          </cell>
          <cell r="M63">
            <v>1.4</v>
          </cell>
          <cell r="N63">
            <v>1.4</v>
          </cell>
          <cell r="O63">
            <v>1.4</v>
          </cell>
          <cell r="P63">
            <v>1.4</v>
          </cell>
          <cell r="Q63">
            <v>1.4</v>
          </cell>
          <cell r="V63">
            <v>1.6</v>
          </cell>
          <cell r="W63">
            <v>1.6</v>
          </cell>
          <cell r="X63">
            <v>1.6</v>
          </cell>
          <cell r="Y63">
            <v>1.4</v>
          </cell>
          <cell r="Z63" t="str">
            <v>Uraam</v>
          </cell>
          <cell r="AA63">
            <v>0.8</v>
          </cell>
          <cell r="AB63">
            <v>0.8</v>
          </cell>
          <cell r="AC63">
            <v>0.8</v>
          </cell>
          <cell r="AD63">
            <v>0.8</v>
          </cell>
          <cell r="AE63">
            <v>0.8</v>
          </cell>
          <cell r="AF63">
            <v>0.8</v>
          </cell>
          <cell r="AG63">
            <v>0.8</v>
          </cell>
          <cell r="AH63">
            <v>0.8</v>
          </cell>
          <cell r="AI63">
            <v>0.8</v>
          </cell>
          <cell r="AJ63">
            <v>0.8</v>
          </cell>
          <cell r="AK63">
            <v>0.8</v>
          </cell>
          <cell r="AL63">
            <v>0.8</v>
          </cell>
          <cell r="AP63" t="str">
            <v>Uraam</v>
          </cell>
          <cell r="AQ63">
            <v>1.6</v>
          </cell>
          <cell r="AR63">
            <v>1.6</v>
          </cell>
          <cell r="AS63">
            <v>1.6</v>
          </cell>
          <cell r="AT63">
            <v>1.4</v>
          </cell>
          <cell r="AU63">
            <v>1.4</v>
          </cell>
          <cell r="AV63">
            <v>1.4</v>
          </cell>
          <cell r="AW63">
            <v>1.4</v>
          </cell>
          <cell r="AX63">
            <v>1.4</v>
          </cell>
          <cell r="AY63">
            <v>1.4</v>
          </cell>
          <cell r="AZ63">
            <v>1.4</v>
          </cell>
          <cell r="BA63">
            <v>1.4</v>
          </cell>
          <cell r="BB63">
            <v>1.4</v>
          </cell>
        </row>
        <row r="64">
          <cell r="D64" t="str">
            <v>HW_</v>
          </cell>
          <cell r="E64" t="str">
            <v>Qv10</v>
          </cell>
          <cell r="F64">
            <v>0.625</v>
          </cell>
          <cell r="G64">
            <v>0.625</v>
          </cell>
          <cell r="H64">
            <v>0.625</v>
          </cell>
          <cell r="I64">
            <v>0.625</v>
          </cell>
          <cell r="J64">
            <v>0.625</v>
          </cell>
          <cell r="K64">
            <v>0.625</v>
          </cell>
          <cell r="L64">
            <v>0.625</v>
          </cell>
          <cell r="M64">
            <v>0.625</v>
          </cell>
          <cell r="N64">
            <v>0.625</v>
          </cell>
          <cell r="O64">
            <v>0.625</v>
          </cell>
          <cell r="P64">
            <v>0.625</v>
          </cell>
          <cell r="Q64">
            <v>0.625</v>
          </cell>
          <cell r="V64">
            <v>0.625</v>
          </cell>
          <cell r="W64">
            <v>0.625</v>
          </cell>
          <cell r="X64">
            <v>0.625</v>
          </cell>
          <cell r="Y64">
            <v>0.625</v>
          </cell>
          <cell r="Z64" t="str">
            <v>Qv10</v>
          </cell>
          <cell r="AA64">
            <v>0.15</v>
          </cell>
          <cell r="AB64">
            <v>0.15</v>
          </cell>
          <cell r="AC64">
            <v>0.15</v>
          </cell>
          <cell r="AD64">
            <v>0.15</v>
          </cell>
          <cell r="AE64">
            <v>0.15</v>
          </cell>
          <cell r="AF64">
            <v>0.15</v>
          </cell>
          <cell r="AG64">
            <v>0.15</v>
          </cell>
          <cell r="AH64">
            <v>0.15</v>
          </cell>
          <cell r="AI64">
            <v>0.15</v>
          </cell>
          <cell r="AJ64">
            <v>0.15</v>
          </cell>
          <cell r="AK64">
            <v>0.15</v>
          </cell>
          <cell r="AL64">
            <v>0.15</v>
          </cell>
          <cell r="AP64" t="str">
            <v>Qv10</v>
          </cell>
          <cell r="AQ64">
            <v>0.625</v>
          </cell>
          <cell r="AR64">
            <v>0.625</v>
          </cell>
          <cell r="AS64">
            <v>0.625</v>
          </cell>
          <cell r="AT64">
            <v>0.625</v>
          </cell>
          <cell r="AU64">
            <v>0.625</v>
          </cell>
          <cell r="AV64">
            <v>0.625</v>
          </cell>
          <cell r="AW64">
            <v>0.625</v>
          </cell>
          <cell r="AX64">
            <v>0.625</v>
          </cell>
          <cell r="AY64">
            <v>0.625</v>
          </cell>
          <cell r="AZ64">
            <v>0.625</v>
          </cell>
          <cell r="BA64">
            <v>0.625</v>
          </cell>
          <cell r="BB64">
            <v>0.625</v>
          </cell>
        </row>
        <row r="65">
          <cell r="D65" t="str">
            <v>HW_</v>
          </cell>
          <cell r="E65" t="str">
            <v>Installatietechnisch</v>
          </cell>
          <cell r="Z65" t="str">
            <v>Installatietechnisch</v>
          </cell>
          <cell r="AP65" t="str">
            <v>Installatietechnisch</v>
          </cell>
        </row>
        <row r="66">
          <cell r="D66" t="str">
            <v>HW_</v>
          </cell>
          <cell r="E66" t="str">
            <v>Warmte opwekker</v>
          </cell>
          <cell r="F66" t="str">
            <v>HRE28/24</v>
          </cell>
          <cell r="G66" t="str">
            <v>WPU5</v>
          </cell>
          <cell r="H66" t="str">
            <v>SV</v>
          </cell>
          <cell r="I66" t="str">
            <v>HRE28/24</v>
          </cell>
          <cell r="J66" t="str">
            <v>WPU5</v>
          </cell>
          <cell r="K66" t="str">
            <v>SV</v>
          </cell>
          <cell r="L66" t="str">
            <v>HRE28/24</v>
          </cell>
          <cell r="M66" t="str">
            <v>WPU5</v>
          </cell>
          <cell r="N66" t="str">
            <v>SV</v>
          </cell>
          <cell r="O66" t="str">
            <v>HRE28/24</v>
          </cell>
          <cell r="P66" t="str">
            <v>WPU5</v>
          </cell>
          <cell r="Q66" t="str">
            <v>SV</v>
          </cell>
          <cell r="V66" t="str">
            <v>HRE28/24</v>
          </cell>
          <cell r="W66" t="str">
            <v>WPU5</v>
          </cell>
          <cell r="X66" t="str">
            <v>SV</v>
          </cell>
          <cell r="Y66" t="str">
            <v>WPU5</v>
          </cell>
          <cell r="Z66" t="str">
            <v>Warmte opwekker</v>
          </cell>
          <cell r="AA66" t="str">
            <v>HRE28/24</v>
          </cell>
          <cell r="AB66" t="str">
            <v>WPU5</v>
          </cell>
          <cell r="AC66" t="str">
            <v>SV</v>
          </cell>
          <cell r="AD66" t="str">
            <v>HRE28/24</v>
          </cell>
          <cell r="AE66" t="str">
            <v>WPU5</v>
          </cell>
          <cell r="AF66" t="str">
            <v>SV</v>
          </cell>
          <cell r="AG66" t="str">
            <v>HRE28/24</v>
          </cell>
          <cell r="AH66" t="str">
            <v>WPU5</v>
          </cell>
          <cell r="AI66" t="str">
            <v>SV</v>
          </cell>
          <cell r="AJ66" t="str">
            <v>HRE28/24</v>
          </cell>
          <cell r="AK66" t="str">
            <v>WPU5</v>
          </cell>
          <cell r="AL66" t="str">
            <v>SV</v>
          </cell>
          <cell r="AP66" t="str">
            <v>Warmte opwekker</v>
          </cell>
          <cell r="AQ66" t="str">
            <v>HRE28/24</v>
          </cell>
          <cell r="AR66" t="str">
            <v>WPU5</v>
          </cell>
          <cell r="AS66" t="str">
            <v>SV</v>
          </cell>
          <cell r="AT66" t="str">
            <v>HRE28/24</v>
          </cell>
          <cell r="AU66" t="str">
            <v>WPU5</v>
          </cell>
          <cell r="AV66" t="str">
            <v>SV</v>
          </cell>
          <cell r="AW66" t="str">
            <v>HRE28/24</v>
          </cell>
          <cell r="AX66" t="str">
            <v>WPU5</v>
          </cell>
          <cell r="AY66" t="str">
            <v>SV</v>
          </cell>
          <cell r="AZ66" t="str">
            <v>HRE28/24</v>
          </cell>
          <cell r="BA66" t="str">
            <v>WPU5</v>
          </cell>
          <cell r="BB66" t="str">
            <v>SV</v>
          </cell>
        </row>
        <row r="67">
          <cell r="D67" t="str">
            <v>HW_</v>
          </cell>
          <cell r="E67" t="str">
            <v>douchepijpWTW</v>
          </cell>
          <cell r="F67" t="str">
            <v>ja</v>
          </cell>
          <cell r="G67" t="str">
            <v>nee</v>
          </cell>
          <cell r="H67" t="str">
            <v>ja</v>
          </cell>
          <cell r="I67" t="str">
            <v>ja</v>
          </cell>
          <cell r="J67" t="str">
            <v>ja</v>
          </cell>
          <cell r="K67" t="str">
            <v>ja</v>
          </cell>
          <cell r="L67" t="str">
            <v>ja</v>
          </cell>
          <cell r="M67" t="str">
            <v>ja</v>
          </cell>
          <cell r="N67" t="str">
            <v>ja</v>
          </cell>
          <cell r="O67" t="str">
            <v>ja</v>
          </cell>
          <cell r="P67" t="str">
            <v>ja</v>
          </cell>
          <cell r="Q67" t="str">
            <v>ja</v>
          </cell>
          <cell r="V67" t="str">
            <v>ja</v>
          </cell>
          <cell r="W67" t="str">
            <v>nee</v>
          </cell>
          <cell r="X67" t="str">
            <v>ja</v>
          </cell>
          <cell r="Y67" t="str">
            <v>ja</v>
          </cell>
          <cell r="Z67" t="str">
            <v>douchepijpWTW</v>
          </cell>
          <cell r="AA67" t="str">
            <v>nee</v>
          </cell>
          <cell r="AB67" t="str">
            <v>nee</v>
          </cell>
          <cell r="AC67" t="str">
            <v>nee</v>
          </cell>
          <cell r="AD67" t="str">
            <v>ja</v>
          </cell>
          <cell r="AE67" t="str">
            <v>ja</v>
          </cell>
          <cell r="AF67" t="str">
            <v>ja</v>
          </cell>
          <cell r="AG67" t="str">
            <v>ja</v>
          </cell>
          <cell r="AH67" t="str">
            <v>ja</v>
          </cell>
          <cell r="AI67" t="str">
            <v>ja</v>
          </cell>
          <cell r="AJ67" t="str">
            <v>ja</v>
          </cell>
          <cell r="AK67" t="str">
            <v>ja</v>
          </cell>
          <cell r="AL67" t="str">
            <v>ja</v>
          </cell>
          <cell r="AP67" t="str">
            <v>douchepijpWTW</v>
          </cell>
          <cell r="AQ67" t="str">
            <v>ja</v>
          </cell>
          <cell r="AR67" t="str">
            <v>nee</v>
          </cell>
          <cell r="AS67" t="str">
            <v>ja</v>
          </cell>
          <cell r="AT67" t="str">
            <v>ja</v>
          </cell>
          <cell r="AU67" t="str">
            <v>ja</v>
          </cell>
          <cell r="AV67" t="str">
            <v>ja</v>
          </cell>
          <cell r="AW67" t="str">
            <v>ja</v>
          </cell>
          <cell r="AX67" t="str">
            <v>ja</v>
          </cell>
          <cell r="AY67" t="str">
            <v>ja</v>
          </cell>
          <cell r="AZ67" t="str">
            <v>ja</v>
          </cell>
          <cell r="BA67" t="str">
            <v>ja</v>
          </cell>
          <cell r="BB67" t="str">
            <v>ja</v>
          </cell>
        </row>
        <row r="68">
          <cell r="D68" t="str">
            <v>HW_</v>
          </cell>
          <cell r="E68" t="str">
            <v>Ventilatie</v>
          </cell>
          <cell r="F68" t="str">
            <v>CO2 ease</v>
          </cell>
          <cell r="G68" t="str">
            <v>ZR</v>
          </cell>
          <cell r="H68" t="str">
            <v>CO2 ease</v>
          </cell>
          <cell r="I68" t="str">
            <v>CO2 ease</v>
          </cell>
          <cell r="J68" t="str">
            <v>CO2 ease</v>
          </cell>
          <cell r="K68" t="str">
            <v>CO2 ease</v>
          </cell>
          <cell r="L68" t="str">
            <v>CO2 ease</v>
          </cell>
          <cell r="M68" t="str">
            <v>CO2 ease</v>
          </cell>
          <cell r="N68" t="str">
            <v>CO2 ease</v>
          </cell>
          <cell r="O68" t="str">
            <v>CO2 ease</v>
          </cell>
          <cell r="P68" t="str">
            <v>CO2 ease</v>
          </cell>
          <cell r="Q68" t="str">
            <v>CO2 ease</v>
          </cell>
          <cell r="V68" t="str">
            <v>CO2 ease</v>
          </cell>
          <cell r="W68" t="str">
            <v>ZR</v>
          </cell>
          <cell r="X68" t="str">
            <v>CO2 ease</v>
          </cell>
          <cell r="Y68" t="str">
            <v>CO2 ease</v>
          </cell>
          <cell r="Z68" t="str">
            <v>Ventilatie</v>
          </cell>
          <cell r="AA68" t="str">
            <v>WTW</v>
          </cell>
          <cell r="AB68" t="str">
            <v>WTW</v>
          </cell>
          <cell r="AC68" t="str">
            <v>WTW</v>
          </cell>
          <cell r="AD68" t="str">
            <v>WTW</v>
          </cell>
          <cell r="AE68" t="str">
            <v>WTW</v>
          </cell>
          <cell r="AF68" t="str">
            <v>WTW</v>
          </cell>
          <cell r="AG68" t="str">
            <v>WTW</v>
          </cell>
          <cell r="AH68" t="str">
            <v>WTW</v>
          </cell>
          <cell r="AI68" t="str">
            <v>WTW</v>
          </cell>
          <cell r="AJ68" t="str">
            <v>WTW</v>
          </cell>
          <cell r="AK68" t="str">
            <v>WTW</v>
          </cell>
          <cell r="AL68" t="str">
            <v>WTW</v>
          </cell>
          <cell r="AP68" t="str">
            <v>Ventilatie</v>
          </cell>
          <cell r="AQ68" t="str">
            <v>CO2 ease</v>
          </cell>
          <cell r="AR68" t="str">
            <v>ZR</v>
          </cell>
          <cell r="AS68" t="str">
            <v>CO2 ease</v>
          </cell>
          <cell r="AT68" t="str">
            <v>CO2 ease</v>
          </cell>
          <cell r="AU68" t="str">
            <v>CO2 ease</v>
          </cell>
          <cell r="AV68" t="str">
            <v>CO2 ease</v>
          </cell>
          <cell r="AW68" t="str">
            <v>CO2 ease</v>
          </cell>
          <cell r="AX68" t="str">
            <v>CO2 ease</v>
          </cell>
          <cell r="AY68" t="str">
            <v>CO2 ease</v>
          </cell>
          <cell r="AZ68" t="str">
            <v>CO2 ease</v>
          </cell>
          <cell r="BA68" t="str">
            <v>CO2 ease</v>
          </cell>
          <cell r="BB68" t="str">
            <v>CO2 ease</v>
          </cell>
        </row>
        <row r="69">
          <cell r="D69" t="str">
            <v>HW_</v>
          </cell>
          <cell r="E69" t="str">
            <v>Zonnecollector (m2) Z 45º</v>
          </cell>
          <cell r="F69" t="str">
            <v>-</v>
          </cell>
          <cell r="G69" t="str">
            <v>-</v>
          </cell>
          <cell r="H69" t="str">
            <v>-</v>
          </cell>
          <cell r="I69" t="str">
            <v>10 m2</v>
          </cell>
          <cell r="J69" t="str">
            <v>3 m2</v>
          </cell>
          <cell r="K69" t="str">
            <v>10 m2</v>
          </cell>
          <cell r="L69" t="str">
            <v>10 m2</v>
          </cell>
          <cell r="M69" t="str">
            <v>10 m2</v>
          </cell>
          <cell r="N69" t="str">
            <v>10 m2</v>
          </cell>
          <cell r="O69" t="str">
            <v>10 m2</v>
          </cell>
          <cell r="P69" t="str">
            <v>10 m2</v>
          </cell>
          <cell r="Q69" t="str">
            <v>10 m2</v>
          </cell>
          <cell r="V69" t="str">
            <v>-</v>
          </cell>
          <cell r="W69" t="str">
            <v>-</v>
          </cell>
          <cell r="X69" t="str">
            <v>-</v>
          </cell>
          <cell r="Y69" t="str">
            <v>3 m2</v>
          </cell>
          <cell r="Z69" t="str">
            <v>Zonnecollector (m2) Z 45º</v>
          </cell>
          <cell r="AA69" t="str">
            <v>-</v>
          </cell>
          <cell r="AB69" t="str">
            <v>-</v>
          </cell>
          <cell r="AC69" t="str">
            <v>-</v>
          </cell>
          <cell r="AD69" t="str">
            <v>2,8 m2</v>
          </cell>
          <cell r="AE69" t="str">
            <v>2,8 m2</v>
          </cell>
          <cell r="AF69" t="str">
            <v>2,8 m2</v>
          </cell>
          <cell r="AG69" t="str">
            <v>2,8 m2</v>
          </cell>
          <cell r="AH69" t="str">
            <v>2,8 m2</v>
          </cell>
          <cell r="AI69" t="str">
            <v>2,8 m2</v>
          </cell>
          <cell r="AJ69" t="str">
            <v>2,8 m2</v>
          </cell>
          <cell r="AK69" t="str">
            <v>2,8 m2</v>
          </cell>
          <cell r="AL69" t="str">
            <v>2,8 m2</v>
          </cell>
          <cell r="AP69" t="str">
            <v>Zonnecollector (m2) Z 45º</v>
          </cell>
          <cell r="AQ69" t="str">
            <v>-</v>
          </cell>
          <cell r="AR69" t="str">
            <v>-</v>
          </cell>
          <cell r="AS69" t="str">
            <v>-</v>
          </cell>
          <cell r="AT69" t="str">
            <v>2,8 m2</v>
          </cell>
          <cell r="AU69" t="str">
            <v>2,8 m2</v>
          </cell>
          <cell r="AV69" t="str">
            <v>2,8 m2</v>
          </cell>
          <cell r="AW69" t="str">
            <v>2,8 m2</v>
          </cell>
          <cell r="AX69" t="str">
            <v>2,8 m2</v>
          </cell>
          <cell r="AY69" t="str">
            <v>2,8 m2</v>
          </cell>
          <cell r="AZ69" t="str">
            <v>2,8 m2</v>
          </cell>
          <cell r="BA69" t="str">
            <v>2,8 m2</v>
          </cell>
          <cell r="BB69" t="str">
            <v>2,8 m2</v>
          </cell>
        </row>
        <row r="70">
          <cell r="D70" t="str">
            <v>HW_</v>
          </cell>
          <cell r="E70" t="str">
            <v>PV (m2) Z 45º</v>
          </cell>
          <cell r="F70" t="str">
            <v>-</v>
          </cell>
          <cell r="G70" t="str">
            <v>-</v>
          </cell>
          <cell r="H70" t="str">
            <v>-</v>
          </cell>
          <cell r="I70" t="str">
            <v>3 m2 PV</v>
          </cell>
          <cell r="J70" t="str">
            <v>-</v>
          </cell>
          <cell r="K70" t="str">
            <v>3 m2 PV</v>
          </cell>
          <cell r="L70" t="str">
            <v>11 m2 PV</v>
          </cell>
          <cell r="M70" t="str">
            <v>1 m2 PV</v>
          </cell>
          <cell r="N70" t="str">
            <v>10 m2 PV</v>
          </cell>
          <cell r="O70" t="str">
            <v>32 m2 PV</v>
          </cell>
          <cell r="P70" t="str">
            <v>23 m2 PV</v>
          </cell>
          <cell r="Q70" t="str">
            <v>32 m2 PV</v>
          </cell>
          <cell r="V70" t="str">
            <v>43 m2 PV</v>
          </cell>
          <cell r="W70" t="str">
            <v>41 m2 PV</v>
          </cell>
          <cell r="X70" t="str">
            <v>44 m2 PV</v>
          </cell>
          <cell r="Y70" t="str">
            <v>33 m2 PV</v>
          </cell>
          <cell r="Z70" t="str">
            <v>PV (m2) Z 45º</v>
          </cell>
          <cell r="AA70" t="str">
            <v>-</v>
          </cell>
          <cell r="AB70" t="str">
            <v>-</v>
          </cell>
          <cell r="AC70" t="str">
            <v>-</v>
          </cell>
          <cell r="AD70" t="str">
            <v>-</v>
          </cell>
          <cell r="AE70" t="str">
            <v>-</v>
          </cell>
          <cell r="AF70" t="str">
            <v>1 m2 PV</v>
          </cell>
          <cell r="AG70" t="str">
            <v>7 m2 PV</v>
          </cell>
          <cell r="AH70" t="str">
            <v>7 m2 PV</v>
          </cell>
          <cell r="AI70" t="str">
            <v>8 m2 PV</v>
          </cell>
          <cell r="AJ70" t="str">
            <v>29 m2 PV</v>
          </cell>
          <cell r="AK70" t="str">
            <v>28 m2 PV</v>
          </cell>
          <cell r="AL70" t="str">
            <v>30 m2 PV</v>
          </cell>
          <cell r="AP70" t="str">
            <v>PV (m2) Z 45º</v>
          </cell>
          <cell r="AQ70" t="str">
            <v>-</v>
          </cell>
          <cell r="AR70" t="str">
            <v>-</v>
          </cell>
          <cell r="AS70" t="str">
            <v>-</v>
          </cell>
          <cell r="AT70" t="str">
            <v>8 m2 PV</v>
          </cell>
          <cell r="AU70" t="str">
            <v>-</v>
          </cell>
          <cell r="AV70" t="str">
            <v>7 m2 PV</v>
          </cell>
          <cell r="AW70" t="str">
            <v>15 m2 PV</v>
          </cell>
          <cell r="AX70" t="str">
            <v>7 m2 PV</v>
          </cell>
          <cell r="AY70" t="str">
            <v>14 m2 PV</v>
          </cell>
          <cell r="AZ70" t="str">
            <v>37 m2 PV</v>
          </cell>
          <cell r="BA70" t="str">
            <v>29 m2 PV</v>
          </cell>
          <cell r="BB70" t="str">
            <v>36 m2 PV</v>
          </cell>
        </row>
        <row r="71">
          <cell r="D71" t="str">
            <v>HW_</v>
          </cell>
          <cell r="E71" t="str">
            <v>Vrije koeling</v>
          </cell>
          <cell r="F71" t="str">
            <v>n.v.t.</v>
          </cell>
          <cell r="G71" t="str">
            <v>ja</v>
          </cell>
          <cell r="H71" t="str">
            <v>n.v.t.</v>
          </cell>
          <cell r="I71" t="str">
            <v>n.v.t.</v>
          </cell>
          <cell r="J71" t="str">
            <v>ja</v>
          </cell>
          <cell r="K71" t="str">
            <v>n.v.t.</v>
          </cell>
          <cell r="L71" t="str">
            <v>n.v.t.</v>
          </cell>
          <cell r="M71" t="str">
            <v>ja</v>
          </cell>
          <cell r="N71" t="str">
            <v>n.v.t.</v>
          </cell>
          <cell r="O71" t="str">
            <v>n.v.t.</v>
          </cell>
          <cell r="P71" t="str">
            <v>ja</v>
          </cell>
          <cell r="Q71" t="str">
            <v>n.v.t.</v>
          </cell>
          <cell r="V71" t="str">
            <v>n.v.t.</v>
          </cell>
          <cell r="W71" t="str">
            <v>ja</v>
          </cell>
          <cell r="X71" t="str">
            <v>n.v.t.</v>
          </cell>
          <cell r="Y71" t="str">
            <v>ja</v>
          </cell>
          <cell r="Z71" t="str">
            <v>Vrije koeling</v>
          </cell>
          <cell r="AA71" t="str">
            <v>n.v.t.</v>
          </cell>
          <cell r="AB71" t="str">
            <v>ja</v>
          </cell>
          <cell r="AC71" t="str">
            <v>n.v.t.</v>
          </cell>
          <cell r="AD71" t="str">
            <v>n.v.t.</v>
          </cell>
          <cell r="AE71" t="str">
            <v>ja</v>
          </cell>
          <cell r="AF71" t="str">
            <v>n.v.t.</v>
          </cell>
          <cell r="AG71" t="str">
            <v>n.v.t.</v>
          </cell>
          <cell r="AH71" t="str">
            <v>ja</v>
          </cell>
          <cell r="AI71" t="str">
            <v>n.v.t.</v>
          </cell>
          <cell r="AJ71" t="str">
            <v>n.v.t.</v>
          </cell>
          <cell r="AK71" t="str">
            <v>ja</v>
          </cell>
          <cell r="AL71" t="str">
            <v>n.v.t.</v>
          </cell>
          <cell r="AP71" t="str">
            <v>Vrije koeling</v>
          </cell>
          <cell r="AQ71" t="str">
            <v>n.v.t.</v>
          </cell>
          <cell r="AR71" t="str">
            <v>ja</v>
          </cell>
          <cell r="AS71" t="str">
            <v>n.v.t.</v>
          </cell>
          <cell r="AT71" t="str">
            <v>n.v.t.</v>
          </cell>
          <cell r="AU71" t="str">
            <v>ja</v>
          </cell>
          <cell r="AV71" t="str">
            <v>n.v.t.</v>
          </cell>
          <cell r="AW71" t="str">
            <v>n.v.t.</v>
          </cell>
          <cell r="AX71" t="str">
            <v>ja</v>
          </cell>
          <cell r="AY71" t="str">
            <v>n.v.t.</v>
          </cell>
          <cell r="AZ71" t="str">
            <v>n.v.t.</v>
          </cell>
          <cell r="BA71" t="str">
            <v>ja</v>
          </cell>
          <cell r="BB71" t="str">
            <v>n.v.t.</v>
          </cell>
        </row>
        <row r="72">
          <cell r="D72" t="str">
            <v>HW_EPC</v>
          </cell>
          <cell r="E72" t="str">
            <v>EPC score</v>
          </cell>
          <cell r="F72">
            <v>0.59</v>
          </cell>
          <cell r="G72">
            <v>0.56000000000000005</v>
          </cell>
          <cell r="H72">
            <v>0.6</v>
          </cell>
          <cell r="I72">
            <v>0.4</v>
          </cell>
          <cell r="J72">
            <v>0.4</v>
          </cell>
          <cell r="K72">
            <v>0.39</v>
          </cell>
          <cell r="L72">
            <v>0.28999999999999998</v>
          </cell>
          <cell r="M72">
            <v>0.3</v>
          </cell>
          <cell r="N72">
            <v>0.3</v>
          </cell>
          <cell r="O72">
            <v>0</v>
          </cell>
          <cell r="P72">
            <v>0</v>
          </cell>
          <cell r="Q72">
            <v>0</v>
          </cell>
          <cell r="S72" t="str">
            <v>m2 extra PV voor Energieneutaal</v>
          </cell>
          <cell r="V72">
            <v>0</v>
          </cell>
          <cell r="W72">
            <v>0</v>
          </cell>
          <cell r="X72">
            <v>0</v>
          </cell>
          <cell r="Y72">
            <v>0</v>
          </cell>
          <cell r="Z72" t="str">
            <v>EPC score</v>
          </cell>
          <cell r="AA72">
            <v>0.52</v>
          </cell>
          <cell r="AB72">
            <v>0.45</v>
          </cell>
          <cell r="AC72">
            <v>0.51</v>
          </cell>
          <cell r="AD72">
            <v>0.4</v>
          </cell>
          <cell r="AE72">
            <v>0.39</v>
          </cell>
          <cell r="AF72">
            <v>0.39</v>
          </cell>
          <cell r="AG72">
            <v>0.3</v>
          </cell>
          <cell r="AH72">
            <v>0.3</v>
          </cell>
          <cell r="AI72">
            <v>0.3</v>
          </cell>
          <cell r="AJ72">
            <v>0</v>
          </cell>
          <cell r="AK72">
            <v>0</v>
          </cell>
          <cell r="AL72">
            <v>0</v>
          </cell>
          <cell r="AN72" t="str">
            <v>m2 extra PV voor Energieneutaal</v>
          </cell>
          <cell r="AP72" t="str">
            <v>EPC score</v>
          </cell>
          <cell r="AQ72">
            <v>0.59</v>
          </cell>
          <cell r="AR72">
            <v>0.56000000000000005</v>
          </cell>
          <cell r="AS72">
            <v>0.6</v>
          </cell>
          <cell r="AT72">
            <v>0.4</v>
          </cell>
          <cell r="AU72">
            <v>0.4</v>
          </cell>
          <cell r="AV72">
            <v>0.4</v>
          </cell>
          <cell r="AW72">
            <v>0.3</v>
          </cell>
          <cell r="AX72">
            <v>0.3</v>
          </cell>
          <cell r="AY72">
            <v>0.3</v>
          </cell>
          <cell r="AZ72">
            <v>0</v>
          </cell>
          <cell r="BA72">
            <v>0</v>
          </cell>
          <cell r="BB72">
            <v>0</v>
          </cell>
          <cell r="BD72" t="str">
            <v>m2 extra PV voor Energieneutaal</v>
          </cell>
        </row>
        <row r="73">
          <cell r="D73" t="str">
            <v>HW_</v>
          </cell>
          <cell r="E73" t="str">
            <v>Energieverbruik en kosten</v>
          </cell>
          <cell r="Q73" t="str">
            <v>m2 PV--&gt;</v>
          </cell>
          <cell r="R73">
            <v>25.360602798708285</v>
          </cell>
          <cell r="S73">
            <v>13.369214208826692</v>
          </cell>
          <cell r="T73">
            <v>21.17569668699916</v>
          </cell>
          <cell r="Z73" t="str">
            <v>Energieverbruik en kosten</v>
          </cell>
          <cell r="AL73" t="str">
            <v>m2 PV--&gt;</v>
          </cell>
          <cell r="AM73">
            <v>21.332914723119242</v>
          </cell>
          <cell r="AN73">
            <v>8.5898815931108707</v>
          </cell>
          <cell r="AO73">
            <v>16.147590001196026</v>
          </cell>
          <cell r="AP73" t="str">
            <v>Energieverbruik en kosten</v>
          </cell>
          <cell r="BB73" t="str">
            <v>m2 PV--&gt;</v>
          </cell>
          <cell r="BC73">
            <v>22.148756129649559</v>
          </cell>
          <cell r="BD73">
            <v>8.3530678148546809</v>
          </cell>
          <cell r="BE73">
            <v>18.472670733165888</v>
          </cell>
        </row>
        <row r="74">
          <cell r="D74" t="str">
            <v>HW_gaslaag</v>
          </cell>
          <cell r="E74" t="str">
            <v>gasverbruik</v>
          </cell>
          <cell r="F74">
            <v>493</v>
          </cell>
          <cell r="G74">
            <v>0</v>
          </cell>
          <cell r="H74">
            <v>0</v>
          </cell>
          <cell r="I74">
            <v>360</v>
          </cell>
          <cell r="J74">
            <v>0</v>
          </cell>
          <cell r="K74">
            <v>0</v>
          </cell>
          <cell r="L74">
            <v>360</v>
          </cell>
          <cell r="M74">
            <v>0</v>
          </cell>
          <cell r="N74">
            <v>0</v>
          </cell>
          <cell r="O74">
            <v>360</v>
          </cell>
          <cell r="P74">
            <v>0</v>
          </cell>
          <cell r="Q74">
            <v>0</v>
          </cell>
          <cell r="R74">
            <v>360</v>
          </cell>
          <cell r="S74">
            <v>0</v>
          </cell>
          <cell r="T74">
            <v>0</v>
          </cell>
          <cell r="V74">
            <v>493</v>
          </cell>
          <cell r="W74">
            <v>0</v>
          </cell>
          <cell r="X74">
            <v>0</v>
          </cell>
          <cell r="Y74">
            <v>0</v>
          </cell>
          <cell r="Z74" t="str">
            <v>gasverbruik</v>
          </cell>
          <cell r="AA74">
            <v>369</v>
          </cell>
          <cell r="AB74">
            <v>0</v>
          </cell>
          <cell r="AC74">
            <v>0</v>
          </cell>
          <cell r="AD74">
            <v>274</v>
          </cell>
          <cell r="AE74">
            <v>0</v>
          </cell>
          <cell r="AF74">
            <v>0</v>
          </cell>
          <cell r="AG74">
            <v>274</v>
          </cell>
          <cell r="AH74">
            <v>0</v>
          </cell>
          <cell r="AI74">
            <v>0</v>
          </cell>
          <cell r="AJ74">
            <v>274</v>
          </cell>
          <cell r="AK74">
            <v>0</v>
          </cell>
          <cell r="AL74">
            <v>0</v>
          </cell>
          <cell r="AM74">
            <v>274</v>
          </cell>
          <cell r="AN74">
            <v>0</v>
          </cell>
          <cell r="AO74">
            <v>0</v>
          </cell>
          <cell r="AP74" t="str">
            <v>gasverbruik</v>
          </cell>
          <cell r="AQ74">
            <v>493</v>
          </cell>
          <cell r="AR74">
            <v>0</v>
          </cell>
          <cell r="AS74">
            <v>0</v>
          </cell>
          <cell r="AT74">
            <v>379</v>
          </cell>
          <cell r="AU74">
            <v>0</v>
          </cell>
          <cell r="AV74">
            <v>0</v>
          </cell>
          <cell r="AW74">
            <v>379</v>
          </cell>
          <cell r="AX74">
            <v>0</v>
          </cell>
          <cell r="AY74">
            <v>0</v>
          </cell>
          <cell r="AZ74">
            <v>379</v>
          </cell>
          <cell r="BA74">
            <v>0</v>
          </cell>
          <cell r="BB74">
            <v>0</v>
          </cell>
          <cell r="BC74">
            <v>379</v>
          </cell>
          <cell r="BD74">
            <v>0</v>
          </cell>
          <cell r="BE74">
            <v>0</v>
          </cell>
        </row>
        <row r="75">
          <cell r="D75" t="str">
            <v>HW_elektralaag</v>
          </cell>
          <cell r="E75" t="str">
            <v>Elektraverbruik</v>
          </cell>
          <cell r="F75">
            <v>1814</v>
          </cell>
          <cell r="G75">
            <v>4587</v>
          </cell>
          <cell r="H75">
            <v>2218</v>
          </cell>
          <cell r="I75">
            <v>1533</v>
          </cell>
          <cell r="J75">
            <v>3459</v>
          </cell>
          <cell r="K75">
            <v>1939</v>
          </cell>
          <cell r="L75">
            <v>790</v>
          </cell>
          <cell r="M75">
            <v>3298</v>
          </cell>
          <cell r="N75">
            <v>1289</v>
          </cell>
          <cell r="O75">
            <v>-1161</v>
          </cell>
          <cell r="P75">
            <v>1242</v>
          </cell>
          <cell r="Q75">
            <v>-755</v>
          </cell>
          <cell r="R75">
            <v>-3517</v>
          </cell>
          <cell r="S75">
            <v>0</v>
          </cell>
          <cell r="T75">
            <v>-2722.2222222222222</v>
          </cell>
          <cell r="V75">
            <v>-2181</v>
          </cell>
          <cell r="W75">
            <v>757</v>
          </cell>
          <cell r="X75">
            <v>-1893</v>
          </cell>
          <cell r="Y75">
            <v>376</v>
          </cell>
          <cell r="Z75" t="str">
            <v>Elektraverbruik</v>
          </cell>
          <cell r="AA75">
            <v>2015</v>
          </cell>
          <cell r="AB75">
            <v>4081</v>
          </cell>
          <cell r="AC75">
            <v>2442</v>
          </cell>
          <cell r="AD75">
            <v>2015</v>
          </cell>
          <cell r="AE75">
            <v>3414</v>
          </cell>
          <cell r="AF75">
            <v>2349</v>
          </cell>
          <cell r="AG75">
            <v>1364</v>
          </cell>
          <cell r="AH75">
            <v>2764</v>
          </cell>
          <cell r="AI75">
            <v>1699</v>
          </cell>
          <cell r="AJ75">
            <v>-695</v>
          </cell>
          <cell r="AK75">
            <v>798</v>
          </cell>
          <cell r="AL75">
            <v>-361</v>
          </cell>
          <cell r="AM75">
            <v>-2676.8277777777776</v>
          </cell>
          <cell r="AN75">
            <v>0</v>
          </cell>
          <cell r="AO75">
            <v>-1861.1111111111109</v>
          </cell>
          <cell r="AP75" t="str">
            <v>Elektraverbruik</v>
          </cell>
          <cell r="AQ75">
            <v>1814</v>
          </cell>
          <cell r="AR75">
            <v>4587</v>
          </cell>
          <cell r="AS75">
            <v>2218</v>
          </cell>
          <cell r="AT75">
            <v>1069</v>
          </cell>
          <cell r="AU75">
            <v>3485</v>
          </cell>
          <cell r="AV75">
            <v>1568</v>
          </cell>
          <cell r="AW75">
            <v>411</v>
          </cell>
          <cell r="AX75">
            <v>2835</v>
          </cell>
          <cell r="AY75">
            <v>910</v>
          </cell>
          <cell r="AZ75">
            <v>-1645</v>
          </cell>
          <cell r="BA75">
            <v>776</v>
          </cell>
          <cell r="BB75">
            <v>-1145</v>
          </cell>
          <cell r="BC75">
            <v>-3702.6194444444441</v>
          </cell>
          <cell r="BD75">
            <v>0</v>
          </cell>
          <cell r="BE75">
            <v>-2861.1111111111113</v>
          </cell>
        </row>
        <row r="76">
          <cell r="D76" t="str">
            <v>HW_warmtelaag</v>
          </cell>
          <cell r="E76" t="str">
            <v>Warmteverbruik</v>
          </cell>
          <cell r="F76">
            <v>0</v>
          </cell>
          <cell r="G76">
            <v>0</v>
          </cell>
          <cell r="H76">
            <v>15.4</v>
          </cell>
          <cell r="I76">
            <v>0</v>
          </cell>
          <cell r="J76">
            <v>0</v>
          </cell>
          <cell r="K76">
            <v>9.8000000000000007</v>
          </cell>
          <cell r="L76">
            <v>0</v>
          </cell>
          <cell r="M76">
            <v>0</v>
          </cell>
          <cell r="N76">
            <v>9.8000000000000007</v>
          </cell>
          <cell r="O76">
            <v>0</v>
          </cell>
          <cell r="P76">
            <v>0</v>
          </cell>
          <cell r="Q76">
            <v>9.8000000000000007</v>
          </cell>
          <cell r="R76">
            <v>0</v>
          </cell>
          <cell r="S76">
            <v>0</v>
          </cell>
          <cell r="T76">
            <v>9.8000000000000007</v>
          </cell>
          <cell r="V76">
            <v>0</v>
          </cell>
          <cell r="W76">
            <v>0</v>
          </cell>
          <cell r="X76">
            <v>15.4</v>
          </cell>
          <cell r="Y76">
            <v>0</v>
          </cell>
          <cell r="Z76" t="str">
            <v>Warmteverbruik</v>
          </cell>
          <cell r="AA76">
            <v>0</v>
          </cell>
          <cell r="AB76">
            <v>0</v>
          </cell>
          <cell r="AC76">
            <v>9.5</v>
          </cell>
          <cell r="AD76">
            <v>0</v>
          </cell>
          <cell r="AE76">
            <v>0</v>
          </cell>
          <cell r="AF76">
            <v>6.7</v>
          </cell>
          <cell r="AG76">
            <v>0</v>
          </cell>
          <cell r="AH76">
            <v>0</v>
          </cell>
          <cell r="AI76">
            <v>6.7</v>
          </cell>
          <cell r="AJ76">
            <v>0</v>
          </cell>
          <cell r="AK76">
            <v>0</v>
          </cell>
          <cell r="AL76">
            <v>6.7</v>
          </cell>
          <cell r="AM76">
            <v>0</v>
          </cell>
          <cell r="AN76">
            <v>0</v>
          </cell>
          <cell r="AO76">
            <v>6.7</v>
          </cell>
          <cell r="AP76" t="str">
            <v>Warmteverbruik</v>
          </cell>
          <cell r="AQ76">
            <v>0</v>
          </cell>
          <cell r="AR76">
            <v>0</v>
          </cell>
          <cell r="AS76">
            <v>15.4</v>
          </cell>
          <cell r="AT76">
            <v>0</v>
          </cell>
          <cell r="AU76">
            <v>0</v>
          </cell>
          <cell r="AV76">
            <v>10.3</v>
          </cell>
          <cell r="AW76">
            <v>0</v>
          </cell>
          <cell r="AX76">
            <v>0</v>
          </cell>
          <cell r="AY76">
            <v>10.3</v>
          </cell>
          <cell r="AZ76">
            <v>0</v>
          </cell>
          <cell r="BA76">
            <v>0</v>
          </cell>
          <cell r="BB76">
            <v>10.3</v>
          </cell>
          <cell r="BC76">
            <v>0</v>
          </cell>
          <cell r="BD76">
            <v>0</v>
          </cell>
          <cell r="BE76">
            <v>10.3</v>
          </cell>
        </row>
        <row r="77">
          <cell r="D77" t="str">
            <v>HW_jaarnotalaag</v>
          </cell>
          <cell r="E77" t="str">
            <v>Jaarnota energie laag</v>
          </cell>
          <cell r="F77">
            <v>1121</v>
          </cell>
          <cell r="G77">
            <v>1277</v>
          </cell>
          <cell r="H77">
            <v>1496</v>
          </cell>
          <cell r="I77">
            <v>976</v>
          </cell>
          <cell r="J77">
            <v>1029</v>
          </cell>
          <cell r="K77">
            <v>1298</v>
          </cell>
          <cell r="L77">
            <v>812</v>
          </cell>
          <cell r="M77">
            <v>993</v>
          </cell>
          <cell r="N77">
            <v>1155</v>
          </cell>
          <cell r="O77">
            <v>383</v>
          </cell>
          <cell r="P77">
            <v>541</v>
          </cell>
          <cell r="Q77">
            <v>706</v>
          </cell>
          <cell r="R77">
            <v>-135.27599999999995</v>
          </cell>
          <cell r="S77">
            <v>267.79000000000002</v>
          </cell>
          <cell r="T77">
            <v>274.07511111111108</v>
          </cell>
          <cell r="V77">
            <v>243</v>
          </cell>
          <cell r="W77">
            <v>434</v>
          </cell>
          <cell r="X77">
            <v>591</v>
          </cell>
          <cell r="Y77">
            <v>351</v>
          </cell>
          <cell r="Z77" t="str">
            <v>Jaarnota energie laag</v>
          </cell>
          <cell r="AA77">
            <v>1087</v>
          </cell>
          <cell r="AB77">
            <v>1166</v>
          </cell>
          <cell r="AC77">
            <v>1403</v>
          </cell>
          <cell r="AD77">
            <v>1028</v>
          </cell>
          <cell r="AE77">
            <v>1019</v>
          </cell>
          <cell r="AF77">
            <v>1315</v>
          </cell>
          <cell r="AG77">
            <v>884</v>
          </cell>
          <cell r="AH77">
            <v>876</v>
          </cell>
          <cell r="AI77">
            <v>1172</v>
          </cell>
          <cell r="AJ77">
            <v>431</v>
          </cell>
          <cell r="AK77">
            <v>443</v>
          </cell>
          <cell r="AL77">
            <v>719</v>
          </cell>
          <cell r="AM77">
            <v>-4.6955111111110028</v>
          </cell>
          <cell r="AN77">
            <v>267.79000000000002</v>
          </cell>
          <cell r="AO77">
            <v>389.49155555555558</v>
          </cell>
          <cell r="AP77" t="str">
            <v>Jaarnota energie laag</v>
          </cell>
          <cell r="AQ77">
            <v>1121</v>
          </cell>
          <cell r="AR77">
            <v>1277</v>
          </cell>
          <cell r="AS77">
            <v>1496</v>
          </cell>
          <cell r="AT77">
            <v>886</v>
          </cell>
          <cell r="AU77">
            <v>1034</v>
          </cell>
          <cell r="AV77">
            <v>1229</v>
          </cell>
          <cell r="AW77">
            <v>741</v>
          </cell>
          <cell r="AX77">
            <v>891</v>
          </cell>
          <cell r="AY77">
            <v>1085</v>
          </cell>
          <cell r="AZ77">
            <v>289</v>
          </cell>
          <cell r="BA77">
            <v>439</v>
          </cell>
          <cell r="BB77">
            <v>632</v>
          </cell>
          <cell r="BC77">
            <v>-164.12517777777771</v>
          </cell>
          <cell r="BD77">
            <v>267.79000000000002</v>
          </cell>
          <cell r="BE77">
            <v>255.45955555555554</v>
          </cell>
        </row>
        <row r="78">
          <cell r="D78" t="str">
            <v>HW_</v>
          </cell>
          <cell r="Q78" t="str">
            <v>m2 PV--&gt;</v>
          </cell>
          <cell r="R78">
            <v>53.904407367539761</v>
          </cell>
          <cell r="S78">
            <v>32.131324004305696</v>
          </cell>
          <cell r="T78">
            <v>48.922377706016022</v>
          </cell>
          <cell r="AL78" t="str">
            <v>m2 PV--&gt;</v>
          </cell>
          <cell r="AM78">
            <v>48.614788900849177</v>
          </cell>
          <cell r="AN78">
            <v>27.868675995694289</v>
          </cell>
          <cell r="AO78">
            <v>42.399234541322798</v>
          </cell>
          <cell r="BB78" t="str">
            <v>m2 PV--&gt;</v>
          </cell>
          <cell r="BC78">
            <v>53.321582346609247</v>
          </cell>
          <cell r="BD78">
            <v>28.503767491926801</v>
          </cell>
          <cell r="BE78">
            <v>48.312402822628869</v>
          </cell>
        </row>
        <row r="79">
          <cell r="D79" t="str">
            <v>HW_gasmidden</v>
          </cell>
          <cell r="E79" t="str">
            <v>gasverbruik</v>
          </cell>
          <cell r="F79">
            <v>657</v>
          </cell>
          <cell r="G79">
            <v>0</v>
          </cell>
          <cell r="H79">
            <v>0</v>
          </cell>
          <cell r="I79">
            <v>487</v>
          </cell>
          <cell r="J79">
            <v>0</v>
          </cell>
          <cell r="K79">
            <v>0</v>
          </cell>
          <cell r="L79">
            <v>487</v>
          </cell>
          <cell r="M79">
            <v>0</v>
          </cell>
          <cell r="N79">
            <v>0</v>
          </cell>
          <cell r="O79">
            <v>487</v>
          </cell>
          <cell r="P79">
            <v>0</v>
          </cell>
          <cell r="Q79">
            <v>0</v>
          </cell>
          <cell r="R79">
            <v>487</v>
          </cell>
          <cell r="S79">
            <v>0</v>
          </cell>
          <cell r="T79">
            <v>0</v>
          </cell>
          <cell r="V79">
            <v>657</v>
          </cell>
          <cell r="W79">
            <v>0</v>
          </cell>
          <cell r="X79">
            <v>0</v>
          </cell>
          <cell r="Y79">
            <v>0</v>
          </cell>
          <cell r="Z79" t="str">
            <v>gasverbruik</v>
          </cell>
          <cell r="AA79">
            <v>490</v>
          </cell>
          <cell r="AB79">
            <v>0</v>
          </cell>
          <cell r="AC79">
            <v>0</v>
          </cell>
          <cell r="AD79">
            <v>389</v>
          </cell>
          <cell r="AE79">
            <v>0</v>
          </cell>
          <cell r="AF79">
            <v>0</v>
          </cell>
          <cell r="AG79">
            <v>389</v>
          </cell>
          <cell r="AH79">
            <v>0</v>
          </cell>
          <cell r="AI79">
            <v>0</v>
          </cell>
          <cell r="AJ79">
            <v>389</v>
          </cell>
          <cell r="AK79">
            <v>0</v>
          </cell>
          <cell r="AL79">
            <v>0</v>
          </cell>
          <cell r="AM79">
            <v>389</v>
          </cell>
          <cell r="AN79">
            <v>0</v>
          </cell>
          <cell r="AO79">
            <v>0</v>
          </cell>
          <cell r="AP79" t="str">
            <v>gasverbruik</v>
          </cell>
          <cell r="AQ79">
            <v>657</v>
          </cell>
          <cell r="AR79">
            <v>0</v>
          </cell>
          <cell r="AS79">
            <v>0</v>
          </cell>
          <cell r="AT79">
            <v>531</v>
          </cell>
          <cell r="AU79">
            <v>0</v>
          </cell>
          <cell r="AV79">
            <v>0</v>
          </cell>
          <cell r="AW79">
            <v>531</v>
          </cell>
          <cell r="AX79">
            <v>0</v>
          </cell>
          <cell r="AY79">
            <v>0</v>
          </cell>
          <cell r="AZ79">
            <v>531</v>
          </cell>
          <cell r="BA79">
            <v>0</v>
          </cell>
          <cell r="BB79">
            <v>0</v>
          </cell>
          <cell r="BC79">
            <v>531</v>
          </cell>
          <cell r="BD79">
            <v>0</v>
          </cell>
          <cell r="BE79">
            <v>0</v>
          </cell>
        </row>
        <row r="80">
          <cell r="D80" t="str">
            <v>HW_elektramidden</v>
          </cell>
          <cell r="E80" t="str">
            <v>Elektraverbruik</v>
          </cell>
          <cell r="F80">
            <v>3225</v>
          </cell>
          <cell r="G80">
            <v>6967</v>
          </cell>
          <cell r="H80">
            <v>3629</v>
          </cell>
          <cell r="I80">
            <v>2944</v>
          </cell>
          <cell r="J80">
            <v>5330</v>
          </cell>
          <cell r="K80">
            <v>3350</v>
          </cell>
          <cell r="L80">
            <v>2201</v>
          </cell>
          <cell r="M80">
            <v>5040</v>
          </cell>
          <cell r="N80">
            <v>2700</v>
          </cell>
          <cell r="O80">
            <v>250</v>
          </cell>
          <cell r="P80">
            <v>2985</v>
          </cell>
          <cell r="Q80">
            <v>656</v>
          </cell>
          <cell r="R80">
            <v>-4757.719444444444</v>
          </cell>
          <cell r="S80">
            <v>0</v>
          </cell>
          <cell r="T80">
            <v>-3888.8888888888887</v>
          </cell>
          <cell r="V80">
            <v>-770</v>
          </cell>
          <cell r="W80">
            <v>3137</v>
          </cell>
          <cell r="X80">
            <v>-482</v>
          </cell>
          <cell r="Y80">
            <v>2247</v>
          </cell>
          <cell r="Z80" t="str">
            <v>Elektraverbruik</v>
          </cell>
          <cell r="AA80">
            <v>3426</v>
          </cell>
          <cell r="AB80">
            <v>6241</v>
          </cell>
          <cell r="AC80">
            <v>3853</v>
          </cell>
          <cell r="AD80">
            <v>3426</v>
          </cell>
          <cell r="AE80">
            <v>5205</v>
          </cell>
          <cell r="AF80">
            <v>3760</v>
          </cell>
          <cell r="AG80">
            <v>2775</v>
          </cell>
          <cell r="AH80">
            <v>4554</v>
          </cell>
          <cell r="AI80">
            <v>3109</v>
          </cell>
          <cell r="AJ80">
            <v>716</v>
          </cell>
          <cell r="AK80">
            <v>2589</v>
          </cell>
          <cell r="AL80">
            <v>1050</v>
          </cell>
          <cell r="AM80">
            <v>-3800.3138888888889</v>
          </cell>
          <cell r="AN80">
            <v>0</v>
          </cell>
          <cell r="AO80">
            <v>-2888.8888888888882</v>
          </cell>
          <cell r="AP80" t="str">
            <v>Elektraverbruik</v>
          </cell>
          <cell r="AQ80">
            <v>3225</v>
          </cell>
          <cell r="AR80">
            <v>6967</v>
          </cell>
          <cell r="AS80">
            <v>3629</v>
          </cell>
          <cell r="AT80">
            <v>2480</v>
          </cell>
          <cell r="AU80">
            <v>5357</v>
          </cell>
          <cell r="AV80">
            <v>2979</v>
          </cell>
          <cell r="AW80">
            <v>1822</v>
          </cell>
          <cell r="AX80">
            <v>4707</v>
          </cell>
          <cell r="AY80">
            <v>2321</v>
          </cell>
          <cell r="AZ80">
            <v>-234</v>
          </cell>
          <cell r="BA80">
            <v>2648</v>
          </cell>
          <cell r="BB80">
            <v>266</v>
          </cell>
          <cell r="BC80">
            <v>-5187.5749999999998</v>
          </cell>
          <cell r="BD80">
            <v>0</v>
          </cell>
          <cell r="BE80">
            <v>-4222.2222222222226</v>
          </cell>
        </row>
        <row r="81">
          <cell r="D81" t="str">
            <v>HW_warmtemidden</v>
          </cell>
          <cell r="E81" t="str">
            <v>Warmteverbruik</v>
          </cell>
          <cell r="F81">
            <v>0</v>
          </cell>
          <cell r="G81">
            <v>0</v>
          </cell>
          <cell r="H81">
            <v>21.4</v>
          </cell>
          <cell r="I81">
            <v>0</v>
          </cell>
          <cell r="J81">
            <v>0</v>
          </cell>
          <cell r="K81">
            <v>14</v>
          </cell>
          <cell r="L81">
            <v>0</v>
          </cell>
          <cell r="M81">
            <v>0</v>
          </cell>
          <cell r="N81">
            <v>14</v>
          </cell>
          <cell r="O81">
            <v>0</v>
          </cell>
          <cell r="P81">
            <v>0</v>
          </cell>
          <cell r="Q81">
            <v>14</v>
          </cell>
          <cell r="R81">
            <v>0</v>
          </cell>
          <cell r="S81">
            <v>0</v>
          </cell>
          <cell r="T81">
            <v>14</v>
          </cell>
          <cell r="V81">
            <v>0</v>
          </cell>
          <cell r="W81">
            <v>0</v>
          </cell>
          <cell r="X81">
            <v>21.4</v>
          </cell>
          <cell r="Y81">
            <v>0</v>
          </cell>
          <cell r="Z81" t="str">
            <v>Warmteverbruik</v>
          </cell>
          <cell r="AA81">
            <v>0</v>
          </cell>
          <cell r="AB81">
            <v>0</v>
          </cell>
          <cell r="AC81">
            <v>13.4</v>
          </cell>
          <cell r="AD81">
            <v>0</v>
          </cell>
          <cell r="AE81">
            <v>0</v>
          </cell>
          <cell r="AF81">
            <v>10.4</v>
          </cell>
          <cell r="AG81">
            <v>0</v>
          </cell>
          <cell r="AH81">
            <v>0</v>
          </cell>
          <cell r="AI81">
            <v>10.4</v>
          </cell>
          <cell r="AJ81">
            <v>0</v>
          </cell>
          <cell r="AK81">
            <v>0</v>
          </cell>
          <cell r="AL81">
            <v>10.4</v>
          </cell>
          <cell r="AM81">
            <v>0</v>
          </cell>
          <cell r="AN81">
            <v>0</v>
          </cell>
          <cell r="AO81">
            <v>10.4</v>
          </cell>
          <cell r="AP81" t="str">
            <v>Warmteverbruik</v>
          </cell>
          <cell r="AQ81">
            <v>0</v>
          </cell>
          <cell r="AR81">
            <v>0</v>
          </cell>
          <cell r="AS81">
            <v>21.4</v>
          </cell>
          <cell r="AT81">
            <v>0</v>
          </cell>
          <cell r="AU81">
            <v>0</v>
          </cell>
          <cell r="AV81">
            <v>15.2</v>
          </cell>
          <cell r="AW81">
            <v>0</v>
          </cell>
          <cell r="AX81">
            <v>0</v>
          </cell>
          <cell r="AY81">
            <v>15.2</v>
          </cell>
          <cell r="AZ81">
            <v>0</v>
          </cell>
          <cell r="BA81">
            <v>0</v>
          </cell>
          <cell r="BB81">
            <v>15.2</v>
          </cell>
          <cell r="BC81">
            <v>0</v>
          </cell>
          <cell r="BD81">
            <v>0</v>
          </cell>
          <cell r="BE81">
            <v>15.2</v>
          </cell>
        </row>
        <row r="82">
          <cell r="D82" t="str">
            <v>HW_jaarnotamidden</v>
          </cell>
          <cell r="E82" t="str">
            <v>Jaarnota energie gemiddeld</v>
          </cell>
          <cell r="F82">
            <v>1585</v>
          </cell>
          <cell r="G82">
            <v>1801</v>
          </cell>
          <cell r="H82">
            <v>1947</v>
          </cell>
          <cell r="I82">
            <v>1366</v>
          </cell>
          <cell r="J82">
            <v>1440</v>
          </cell>
          <cell r="K82">
            <v>1710</v>
          </cell>
          <cell r="L82">
            <v>1203</v>
          </cell>
          <cell r="M82">
            <v>1377</v>
          </cell>
          <cell r="N82">
            <v>1567</v>
          </cell>
          <cell r="O82">
            <v>774</v>
          </cell>
          <cell r="P82">
            <v>924</v>
          </cell>
          <cell r="Q82">
            <v>1117</v>
          </cell>
          <cell r="R82">
            <v>-328.10997777777777</v>
          </cell>
          <cell r="S82">
            <v>267.79000000000002</v>
          </cell>
          <cell r="T82">
            <v>117.7044444444445</v>
          </cell>
          <cell r="V82">
            <v>706</v>
          </cell>
          <cell r="W82">
            <v>958</v>
          </cell>
          <cell r="X82">
            <v>1043</v>
          </cell>
          <cell r="Y82">
            <v>762</v>
          </cell>
          <cell r="Z82" t="str">
            <v>Jaarnota energie gemiddeld</v>
          </cell>
          <cell r="AA82">
            <v>1474</v>
          </cell>
          <cell r="AB82">
            <v>1641</v>
          </cell>
          <cell r="AC82">
            <v>1807</v>
          </cell>
          <cell r="AD82">
            <v>1410</v>
          </cell>
          <cell r="AE82">
            <v>1413</v>
          </cell>
          <cell r="AF82">
            <v>1713</v>
          </cell>
          <cell r="AG82">
            <v>1267</v>
          </cell>
          <cell r="AH82">
            <v>1270</v>
          </cell>
          <cell r="AI82">
            <v>1570</v>
          </cell>
          <cell r="AJ82">
            <v>814</v>
          </cell>
          <cell r="AK82">
            <v>837</v>
          </cell>
          <cell r="AL82">
            <v>1117</v>
          </cell>
          <cell r="AM82">
            <v>-179.30895555555549</v>
          </cell>
          <cell r="AN82">
            <v>267.79000000000002</v>
          </cell>
          <cell r="AO82">
            <v>251.73644444444454</v>
          </cell>
          <cell r="AP82" t="str">
            <v>Jaarnota energie gemiddeld</v>
          </cell>
          <cell r="AQ82">
            <v>1585</v>
          </cell>
          <cell r="AR82">
            <v>1801</v>
          </cell>
          <cell r="AS82">
            <v>1947</v>
          </cell>
          <cell r="AT82">
            <v>1342</v>
          </cell>
          <cell r="AU82">
            <v>1446</v>
          </cell>
          <cell r="AV82">
            <v>1658</v>
          </cell>
          <cell r="AW82">
            <v>1197</v>
          </cell>
          <cell r="AX82">
            <v>1303</v>
          </cell>
          <cell r="AY82">
            <v>1513</v>
          </cell>
          <cell r="AZ82">
            <v>745</v>
          </cell>
          <cell r="BA82">
            <v>850</v>
          </cell>
          <cell r="BB82">
            <v>1061</v>
          </cell>
          <cell r="BC82">
            <v>-345.11859999999984</v>
          </cell>
          <cell r="BD82">
            <v>267.79000000000002</v>
          </cell>
          <cell r="BE82">
            <v>73.027111111110969</v>
          </cell>
        </row>
        <row r="83">
          <cell r="D83" t="str">
            <v>HW_</v>
          </cell>
          <cell r="Q83" t="str">
            <v>m2 PV--&gt;</v>
          </cell>
          <cell r="R83">
            <v>101.1101542877646</v>
          </cell>
          <cell r="S83">
            <v>71.141011840688904</v>
          </cell>
          <cell r="T83">
            <v>93.980385121396949</v>
          </cell>
          <cell r="AL83" t="str">
            <v>m2 PV--&gt;</v>
          </cell>
          <cell r="AM83">
            <v>107.70371367061355</v>
          </cell>
          <cell r="AN83">
            <v>73.541442411194822</v>
          </cell>
          <cell r="AO83">
            <v>96.726468125822251</v>
          </cell>
          <cell r="BB83" t="str">
            <v>m2 PV--&gt;</v>
          </cell>
          <cell r="BC83">
            <v>113.88275923932544</v>
          </cell>
          <cell r="BD83">
            <v>74.477933261571579</v>
          </cell>
          <cell r="BE83">
            <v>104.13467288601841</v>
          </cell>
        </row>
        <row r="84">
          <cell r="D84" t="str">
            <v>HW_gashoog</v>
          </cell>
          <cell r="E84" t="str">
            <v>gasverbruik</v>
          </cell>
          <cell r="F84">
            <v>953</v>
          </cell>
          <cell r="G84">
            <v>0</v>
          </cell>
          <cell r="H84">
            <v>0</v>
          </cell>
          <cell r="I84">
            <v>624</v>
          </cell>
          <cell r="J84">
            <v>0</v>
          </cell>
          <cell r="K84">
            <v>0</v>
          </cell>
          <cell r="L84">
            <v>624</v>
          </cell>
          <cell r="M84">
            <v>0</v>
          </cell>
          <cell r="N84">
            <v>0</v>
          </cell>
          <cell r="O84">
            <v>624</v>
          </cell>
          <cell r="P84">
            <v>0</v>
          </cell>
          <cell r="Q84">
            <v>0</v>
          </cell>
          <cell r="R84">
            <v>624</v>
          </cell>
          <cell r="S84">
            <v>0</v>
          </cell>
          <cell r="T84">
            <v>0</v>
          </cell>
          <cell r="V84">
            <v>953</v>
          </cell>
          <cell r="W84">
            <v>0</v>
          </cell>
          <cell r="X84">
            <v>0</v>
          </cell>
          <cell r="Y84">
            <v>0</v>
          </cell>
          <cell r="Z84" t="str">
            <v>gasverbruik</v>
          </cell>
          <cell r="AA84">
            <v>770</v>
          </cell>
          <cell r="AB84">
            <v>0</v>
          </cell>
          <cell r="AC84">
            <v>0</v>
          </cell>
          <cell r="AD84">
            <v>639</v>
          </cell>
          <cell r="AE84">
            <v>0</v>
          </cell>
          <cell r="AF84">
            <v>0</v>
          </cell>
          <cell r="AG84">
            <v>639</v>
          </cell>
          <cell r="AH84">
            <v>0</v>
          </cell>
          <cell r="AI84">
            <v>0</v>
          </cell>
          <cell r="AJ84">
            <v>639</v>
          </cell>
          <cell r="AK84">
            <v>0</v>
          </cell>
          <cell r="AL84">
            <v>0</v>
          </cell>
          <cell r="AM84">
            <v>639</v>
          </cell>
          <cell r="AN84">
            <v>0</v>
          </cell>
          <cell r="AO84">
            <v>0</v>
          </cell>
          <cell r="AP84" t="str">
            <v>gasverbruik</v>
          </cell>
          <cell r="AQ84">
            <v>953</v>
          </cell>
          <cell r="AR84">
            <v>0</v>
          </cell>
          <cell r="AS84">
            <v>0</v>
          </cell>
          <cell r="AT84">
            <v>795</v>
          </cell>
          <cell r="AU84">
            <v>0</v>
          </cell>
          <cell r="AV84">
            <v>0</v>
          </cell>
          <cell r="AW84">
            <v>795</v>
          </cell>
          <cell r="AX84">
            <v>0</v>
          </cell>
          <cell r="AY84">
            <v>0</v>
          </cell>
          <cell r="AZ84">
            <v>795</v>
          </cell>
          <cell r="BA84">
            <v>0</v>
          </cell>
          <cell r="BB84">
            <v>0</v>
          </cell>
          <cell r="BC84">
            <v>795</v>
          </cell>
          <cell r="BD84">
            <v>0</v>
          </cell>
          <cell r="BE84">
            <v>0</v>
          </cell>
        </row>
        <row r="85">
          <cell r="D85" t="str">
            <v>HW_elektrahoog</v>
          </cell>
          <cell r="E85" t="str">
            <v>Elektraverbruik</v>
          </cell>
          <cell r="F85">
            <v>6272</v>
          </cell>
          <cell r="G85">
            <v>12486</v>
          </cell>
          <cell r="H85">
            <v>6676</v>
          </cell>
          <cell r="I85">
            <v>5991</v>
          </cell>
          <cell r="J85">
            <v>9596</v>
          </cell>
          <cell r="K85">
            <v>6397</v>
          </cell>
          <cell r="L85">
            <v>5248</v>
          </cell>
          <cell r="M85">
            <v>8665</v>
          </cell>
          <cell r="N85">
            <v>5747</v>
          </cell>
          <cell r="O85">
            <v>3297</v>
          </cell>
          <cell r="P85">
            <v>6609</v>
          </cell>
          <cell r="Q85">
            <v>3703</v>
          </cell>
          <cell r="R85">
            <v>-6096.1333333333314</v>
          </cell>
          <cell r="S85">
            <v>0</v>
          </cell>
          <cell r="T85">
            <v>-5027.7777777777774</v>
          </cell>
          <cell r="V85">
            <v>2277</v>
          </cell>
          <cell r="W85">
            <v>8655</v>
          </cell>
          <cell r="X85">
            <v>2565</v>
          </cell>
          <cell r="Y85">
            <v>6513</v>
          </cell>
          <cell r="Z85" t="str">
            <v>Elektraverbruik</v>
          </cell>
          <cell r="AA85">
            <v>6473</v>
          </cell>
          <cell r="AB85">
            <v>11679</v>
          </cell>
          <cell r="AC85">
            <v>6900</v>
          </cell>
          <cell r="AD85">
            <v>6473</v>
          </cell>
          <cell r="AE85">
            <v>9448</v>
          </cell>
          <cell r="AF85">
            <v>6807</v>
          </cell>
          <cell r="AG85">
            <v>5822</v>
          </cell>
          <cell r="AH85">
            <v>8797</v>
          </cell>
          <cell r="AI85">
            <v>6157</v>
          </cell>
          <cell r="AJ85">
            <v>3763</v>
          </cell>
          <cell r="AK85">
            <v>6832</v>
          </cell>
          <cell r="AL85">
            <v>4097</v>
          </cell>
          <cell r="AM85">
            <v>-6242.6749999999993</v>
          </cell>
          <cell r="AN85">
            <v>0</v>
          </cell>
          <cell r="AO85">
            <v>-4888.8888888888869</v>
          </cell>
          <cell r="AP85" t="str">
            <v>Elektraverbruik</v>
          </cell>
          <cell r="AQ85">
            <v>6272</v>
          </cell>
          <cell r="AR85">
            <v>12486</v>
          </cell>
          <cell r="AS85">
            <v>6676</v>
          </cell>
          <cell r="AT85">
            <v>5527</v>
          </cell>
          <cell r="AU85">
            <v>9629</v>
          </cell>
          <cell r="AV85">
            <v>6026</v>
          </cell>
          <cell r="AW85">
            <v>4869</v>
          </cell>
          <cell r="AX85">
            <v>8978</v>
          </cell>
          <cell r="AY85">
            <v>5368</v>
          </cell>
          <cell r="AZ85">
            <v>2813</v>
          </cell>
          <cell r="BA85">
            <v>6919</v>
          </cell>
          <cell r="BB85">
            <v>3313</v>
          </cell>
          <cell r="BC85">
            <v>-7766.7083333333339</v>
          </cell>
          <cell r="BD85">
            <v>0</v>
          </cell>
          <cell r="BE85">
            <v>-6361.1111111111113</v>
          </cell>
        </row>
        <row r="86">
          <cell r="D86" t="str">
            <v>HW_warmtehoog</v>
          </cell>
          <cell r="E86" t="str">
            <v>Warmteverbruik</v>
          </cell>
          <cell r="F86">
            <v>0</v>
          </cell>
          <cell r="G86">
            <v>0</v>
          </cell>
          <cell r="H86">
            <v>30.3</v>
          </cell>
          <cell r="I86">
            <v>0</v>
          </cell>
          <cell r="J86">
            <v>0</v>
          </cell>
          <cell r="K86">
            <v>18.100000000000001</v>
          </cell>
          <cell r="L86">
            <v>0</v>
          </cell>
          <cell r="M86">
            <v>0</v>
          </cell>
          <cell r="N86">
            <v>18.100000000000001</v>
          </cell>
          <cell r="O86">
            <v>0</v>
          </cell>
          <cell r="P86">
            <v>0</v>
          </cell>
          <cell r="Q86">
            <v>18.100000000000001</v>
          </cell>
          <cell r="R86">
            <v>0</v>
          </cell>
          <cell r="S86">
            <v>0</v>
          </cell>
          <cell r="T86">
            <v>18.100000000000001</v>
          </cell>
          <cell r="V86">
            <v>0</v>
          </cell>
          <cell r="W86">
            <v>0</v>
          </cell>
          <cell r="X86">
            <v>30.3</v>
          </cell>
          <cell r="Y86">
            <v>0</v>
          </cell>
          <cell r="Z86" t="str">
            <v>Warmteverbruik</v>
          </cell>
          <cell r="AA86">
            <v>0</v>
          </cell>
          <cell r="AB86">
            <v>0</v>
          </cell>
          <cell r="AC86">
            <v>21.7</v>
          </cell>
          <cell r="AD86">
            <v>0</v>
          </cell>
          <cell r="AE86">
            <v>0</v>
          </cell>
          <cell r="AF86">
            <v>17.600000000000001</v>
          </cell>
          <cell r="AG86">
            <v>0</v>
          </cell>
          <cell r="AH86">
            <v>0</v>
          </cell>
          <cell r="AI86">
            <v>17.600000000000001</v>
          </cell>
          <cell r="AJ86">
            <v>0</v>
          </cell>
          <cell r="AK86">
            <v>0</v>
          </cell>
          <cell r="AL86">
            <v>17.600000000000001</v>
          </cell>
          <cell r="AM86">
            <v>0</v>
          </cell>
          <cell r="AN86">
            <v>0</v>
          </cell>
          <cell r="AO86">
            <v>17.600000000000001</v>
          </cell>
          <cell r="AP86" t="str">
            <v>Warmteverbruik</v>
          </cell>
          <cell r="AQ86">
            <v>0</v>
          </cell>
          <cell r="AR86">
            <v>0</v>
          </cell>
          <cell r="AS86">
            <v>30.3</v>
          </cell>
          <cell r="AT86">
            <v>0</v>
          </cell>
          <cell r="AU86">
            <v>0</v>
          </cell>
          <cell r="AV86">
            <v>22.9</v>
          </cell>
          <cell r="AW86">
            <v>0</v>
          </cell>
          <cell r="AX86">
            <v>0</v>
          </cell>
          <cell r="AY86">
            <v>22.9</v>
          </cell>
          <cell r="AZ86">
            <v>0</v>
          </cell>
          <cell r="BA86">
            <v>0</v>
          </cell>
          <cell r="BB86">
            <v>22.9</v>
          </cell>
          <cell r="BC86">
            <v>0</v>
          </cell>
          <cell r="BD86">
            <v>0</v>
          </cell>
          <cell r="BE86">
            <v>22.9</v>
          </cell>
        </row>
        <row r="87">
          <cell r="D87" t="str">
            <v>HW_jaarnotahoog</v>
          </cell>
          <cell r="E87" t="str">
            <v>Jaarnota energie hoog</v>
          </cell>
          <cell r="F87">
            <v>2442</v>
          </cell>
          <cell r="G87">
            <v>3015</v>
          </cell>
          <cell r="H87">
            <v>2832</v>
          </cell>
          <cell r="I87">
            <v>2173</v>
          </cell>
          <cell r="J87">
            <v>2379</v>
          </cell>
          <cell r="K87">
            <v>2478</v>
          </cell>
          <cell r="L87">
            <v>2009</v>
          </cell>
          <cell r="M87">
            <v>2174</v>
          </cell>
          <cell r="N87">
            <v>2335</v>
          </cell>
          <cell r="O87">
            <v>1580</v>
          </cell>
          <cell r="P87">
            <v>1722</v>
          </cell>
          <cell r="Q87">
            <v>1885</v>
          </cell>
          <cell r="R87">
            <v>-486.32773333333279</v>
          </cell>
          <cell r="S87">
            <v>267.79000000000002</v>
          </cell>
          <cell r="T87">
            <v>-34.943111111111023</v>
          </cell>
          <cell r="V87">
            <v>1563</v>
          </cell>
          <cell r="W87">
            <v>2172</v>
          </cell>
          <cell r="X87">
            <v>1928</v>
          </cell>
          <cell r="Y87">
            <v>1701</v>
          </cell>
          <cell r="Z87" t="str">
            <v>Jaarnota energie hoog</v>
          </cell>
          <cell r="AA87">
            <v>2371</v>
          </cell>
          <cell r="AB87">
            <v>2837</v>
          </cell>
          <cell r="AC87">
            <v>2674</v>
          </cell>
          <cell r="AD87">
            <v>2288</v>
          </cell>
          <cell r="AE87">
            <v>2346</v>
          </cell>
          <cell r="AF87">
            <v>2556</v>
          </cell>
          <cell r="AG87">
            <v>2145</v>
          </cell>
          <cell r="AH87">
            <v>2203</v>
          </cell>
          <cell r="AI87">
            <v>2413</v>
          </cell>
          <cell r="AJ87">
            <v>1692</v>
          </cell>
          <cell r="AK87">
            <v>1771</v>
          </cell>
          <cell r="AL87">
            <v>1960</v>
          </cell>
          <cell r="AM87">
            <v>-509.10339999999979</v>
          </cell>
          <cell r="AN87">
            <v>267.79000000000002</v>
          </cell>
          <cell r="AO87">
            <v>-16.327555555555193</v>
          </cell>
          <cell r="AP87" t="str">
            <v>Jaarnota energie hoog</v>
          </cell>
          <cell r="AQ87">
            <v>2442</v>
          </cell>
          <cell r="AR87">
            <v>3015</v>
          </cell>
          <cell r="AS87">
            <v>2832</v>
          </cell>
          <cell r="AT87">
            <v>2179</v>
          </cell>
          <cell r="AU87">
            <v>2386</v>
          </cell>
          <cell r="AV87">
            <v>2512</v>
          </cell>
          <cell r="AW87">
            <v>2034</v>
          </cell>
          <cell r="AX87">
            <v>2243</v>
          </cell>
          <cell r="AY87">
            <v>2367</v>
          </cell>
          <cell r="AZ87">
            <v>1582</v>
          </cell>
          <cell r="BA87">
            <v>1790</v>
          </cell>
          <cell r="BB87">
            <v>1915</v>
          </cell>
          <cell r="BC87">
            <v>-745.97033333333343</v>
          </cell>
          <cell r="BD87">
            <v>267.79000000000002</v>
          </cell>
          <cell r="BE87">
            <v>-213.65244444444454</v>
          </cell>
        </row>
        <row r="89">
          <cell r="D89" t="str">
            <v>VS_</v>
          </cell>
          <cell r="E89" t="str">
            <v>vrijstaande woning</v>
          </cell>
          <cell r="F89" t="str">
            <v>0,6-HR-s1</v>
          </cell>
          <cell r="G89" t="str">
            <v>0,6-WP-s1</v>
          </cell>
          <cell r="H89" t="str">
            <v>0,6-SV-s1</v>
          </cell>
          <cell r="I89" t="str">
            <v>0,4-HR-s1</v>
          </cell>
          <cell r="J89" t="str">
            <v>0,4-WP-s1</v>
          </cell>
          <cell r="K89" t="str">
            <v>0,4-SV-s1</v>
          </cell>
          <cell r="L89" t="str">
            <v>0,3-HR-s1</v>
          </cell>
          <cell r="M89" t="str">
            <v>0,3-WP-s1</v>
          </cell>
          <cell r="N89" t="str">
            <v>0,3-SV-s1</v>
          </cell>
          <cell r="O89" t="str">
            <v>0,0-HR-s1</v>
          </cell>
          <cell r="P89" t="str">
            <v>0,0-WP-s1</v>
          </cell>
          <cell r="Q89" t="str">
            <v>0,0-SV-s1</v>
          </cell>
          <cell r="R89" t="str">
            <v>0,0-HR-XXL</v>
          </cell>
          <cell r="S89" t="str">
            <v>0,0-WP-XXL</v>
          </cell>
          <cell r="T89" t="str">
            <v>0,0-SV-XXL</v>
          </cell>
          <cell r="V89" t="str">
            <v>0,6-HR-s2</v>
          </cell>
          <cell r="W89" t="str">
            <v>0,6-WP-s2</v>
          </cell>
          <cell r="X89" t="str">
            <v>0,6-SV-s2</v>
          </cell>
          <cell r="Y89" t="str">
            <v>0,4-WP-s2</v>
          </cell>
          <cell r="Z89" t="str">
            <v>vrijstaande woning</v>
          </cell>
          <cell r="AA89" t="str">
            <v>0,6-HR-s3</v>
          </cell>
          <cell r="AB89" t="str">
            <v>0,6-WP-s3</v>
          </cell>
          <cell r="AC89" t="str">
            <v>0,6-SV-s3</v>
          </cell>
          <cell r="AD89" t="str">
            <v>0,4-HR-s3</v>
          </cell>
          <cell r="AE89" t="str">
            <v>0,4-WP-s3</v>
          </cell>
          <cell r="AF89" t="str">
            <v>0,4-SV-s3</v>
          </cell>
          <cell r="AG89" t="str">
            <v>0,3-HR-s3</v>
          </cell>
          <cell r="AH89" t="str">
            <v>0,3-WP-s3</v>
          </cell>
          <cell r="AI89" t="str">
            <v>0,3-SV-s3</v>
          </cell>
          <cell r="AJ89" t="str">
            <v>0,0-HR-s3</v>
          </cell>
          <cell r="AK89" t="str">
            <v>0,0-WP-s3</v>
          </cell>
          <cell r="AL89" t="str">
            <v>0,0-SV-s3</v>
          </cell>
          <cell r="AM89" t="str">
            <v>0,0-HR-XXL</v>
          </cell>
          <cell r="AN89" t="str">
            <v>0,0-WP-XXL</v>
          </cell>
          <cell r="AO89" t="str">
            <v>0,0-SV-XXL</v>
          </cell>
          <cell r="AP89" t="str">
            <v>vrijstaande woning</v>
          </cell>
          <cell r="AQ89" t="str">
            <v>0,6-HR-s4</v>
          </cell>
          <cell r="AR89" t="str">
            <v>0,6-WP-s4</v>
          </cell>
          <cell r="AS89" t="str">
            <v>0,6-SV-s4</v>
          </cell>
          <cell r="AT89" t="str">
            <v>0,4-HR-s4</v>
          </cell>
          <cell r="AU89" t="str">
            <v>0,4-WP-s4</v>
          </cell>
          <cell r="AV89" t="str">
            <v>0,4-SV-s4</v>
          </cell>
          <cell r="AW89" t="str">
            <v>0,3-HR-s4</v>
          </cell>
          <cell r="AX89" t="str">
            <v>0,3-WP-s4</v>
          </cell>
          <cell r="AY89" t="str">
            <v>0,3-SV-s4</v>
          </cell>
          <cell r="AZ89" t="str">
            <v>0,0-HR-s4</v>
          </cell>
          <cell r="BA89" t="str">
            <v>0,0-WP-s4</v>
          </cell>
          <cell r="BB89" t="str">
            <v>0,0-SV-s4</v>
          </cell>
          <cell r="BC89" t="str">
            <v>0,0-HR-XXL</v>
          </cell>
          <cell r="BD89" t="str">
            <v>0,0-WP-XXL</v>
          </cell>
          <cell r="BE89" t="str">
            <v>0,0-SV-XXL</v>
          </cell>
        </row>
        <row r="90">
          <cell r="D90" t="str">
            <v>VS_</v>
          </cell>
          <cell r="E90" t="str">
            <v>Bouwkundig</v>
          </cell>
          <cell r="Z90" t="str">
            <v>Bouwkundig</v>
          </cell>
          <cell r="AP90" t="str">
            <v>Bouwkundig</v>
          </cell>
        </row>
        <row r="91">
          <cell r="D91" t="str">
            <v>VS_</v>
          </cell>
          <cell r="E91" t="str">
            <v>Rc gevel/vloer/dak</v>
          </cell>
          <cell r="F91" t="str">
            <v>5/5/5</v>
          </cell>
          <cell r="G91" t="str">
            <v>3,5/4/4</v>
          </cell>
          <cell r="H91" t="str">
            <v>5/5/5</v>
          </cell>
          <cell r="I91" t="str">
            <v>5/5/5</v>
          </cell>
          <cell r="J91" t="str">
            <v>5/5/5</v>
          </cell>
          <cell r="K91" t="str">
            <v>5/5/5</v>
          </cell>
          <cell r="L91" t="str">
            <v>5/5/5</v>
          </cell>
          <cell r="M91" t="str">
            <v>5/5/5</v>
          </cell>
          <cell r="N91" t="str">
            <v>5/5/5</v>
          </cell>
          <cell r="O91" t="str">
            <v>5/5/5</v>
          </cell>
          <cell r="P91" t="str">
            <v>5/5/5</v>
          </cell>
          <cell r="Q91" t="str">
            <v>5/5/5</v>
          </cell>
          <cell r="V91" t="str">
            <v>5/5/5</v>
          </cell>
          <cell r="W91" t="str">
            <v>3,5/4/4</v>
          </cell>
          <cell r="X91" t="str">
            <v>5/5/5</v>
          </cell>
          <cell r="Y91" t="str">
            <v>5/5/5</v>
          </cell>
          <cell r="Z91" t="str">
            <v>Rc gevel/vloer/dak</v>
          </cell>
          <cell r="AA91" t="str">
            <v>10/6,5/10</v>
          </cell>
          <cell r="AB91" t="str">
            <v>10/6,5/10</v>
          </cell>
          <cell r="AC91" t="str">
            <v>10/6,5/10</v>
          </cell>
          <cell r="AD91" t="str">
            <v>10/6,5/10</v>
          </cell>
          <cell r="AE91" t="str">
            <v>10/6,5/10</v>
          </cell>
          <cell r="AF91" t="str">
            <v>10/6,5/10</v>
          </cell>
          <cell r="AG91" t="str">
            <v>10/6,5/10</v>
          </cell>
          <cell r="AH91" t="str">
            <v>10/6,5/10</v>
          </cell>
          <cell r="AI91" t="str">
            <v>10/6,5/10</v>
          </cell>
          <cell r="AJ91" t="str">
            <v>10/6,5/10</v>
          </cell>
          <cell r="AK91" t="str">
            <v>10/6,5/10</v>
          </cell>
          <cell r="AL91" t="str">
            <v>10/6,5/10</v>
          </cell>
          <cell r="AP91" t="str">
            <v>Rc gevel/vloer/dak</v>
          </cell>
          <cell r="AQ91" t="str">
            <v>5/5/5</v>
          </cell>
          <cell r="AR91" t="str">
            <v>3,5/4/4</v>
          </cell>
          <cell r="AS91" t="str">
            <v>5/5/5</v>
          </cell>
          <cell r="AT91" t="str">
            <v>5/5/5</v>
          </cell>
          <cell r="AU91" t="str">
            <v>5/5/5</v>
          </cell>
          <cell r="AV91" t="str">
            <v>5/5/5</v>
          </cell>
          <cell r="AW91" t="str">
            <v>5/5/5</v>
          </cell>
          <cell r="AX91" t="str">
            <v>5/5/5</v>
          </cell>
          <cell r="AY91" t="str">
            <v>5/5/5</v>
          </cell>
          <cell r="AZ91" t="str">
            <v>5/5/5</v>
          </cell>
          <cell r="BA91" t="str">
            <v>5/5/5</v>
          </cell>
          <cell r="BB91" t="str">
            <v>5/5/5</v>
          </cell>
        </row>
        <row r="92">
          <cell r="D92" t="str">
            <v>VS_</v>
          </cell>
          <cell r="E92" t="str">
            <v>Uraam</v>
          </cell>
          <cell r="F92">
            <v>1.4</v>
          </cell>
          <cell r="G92">
            <v>1.6</v>
          </cell>
          <cell r="H92">
            <v>1.4</v>
          </cell>
          <cell r="I92">
            <v>1.4</v>
          </cell>
          <cell r="J92">
            <v>1.4</v>
          </cell>
          <cell r="K92">
            <v>1.4</v>
          </cell>
          <cell r="L92">
            <v>1.4</v>
          </cell>
          <cell r="M92">
            <v>1.4</v>
          </cell>
          <cell r="N92">
            <v>1.4</v>
          </cell>
          <cell r="O92">
            <v>1.4</v>
          </cell>
          <cell r="P92">
            <v>1.4</v>
          </cell>
          <cell r="Q92">
            <v>1.4</v>
          </cell>
          <cell r="V92">
            <v>1.4</v>
          </cell>
          <cell r="W92">
            <v>1.6</v>
          </cell>
          <cell r="X92">
            <v>1.4</v>
          </cell>
          <cell r="Y92">
            <v>1.4</v>
          </cell>
          <cell r="Z92" t="str">
            <v>Uraam</v>
          </cell>
          <cell r="AA92">
            <v>0.8</v>
          </cell>
          <cell r="AB92">
            <v>0.8</v>
          </cell>
          <cell r="AC92">
            <v>0.8</v>
          </cell>
          <cell r="AD92">
            <v>0.8</v>
          </cell>
          <cell r="AE92">
            <v>0.8</v>
          </cell>
          <cell r="AF92">
            <v>0.8</v>
          </cell>
          <cell r="AG92">
            <v>0.8</v>
          </cell>
          <cell r="AH92">
            <v>0.8</v>
          </cell>
          <cell r="AI92">
            <v>0.8</v>
          </cell>
          <cell r="AJ92">
            <v>0.8</v>
          </cell>
          <cell r="AK92">
            <v>0.8</v>
          </cell>
          <cell r="AL92">
            <v>0.8</v>
          </cell>
          <cell r="AP92" t="str">
            <v>Uraam</v>
          </cell>
          <cell r="AQ92">
            <v>1.4</v>
          </cell>
          <cell r="AR92">
            <v>1.6</v>
          </cell>
          <cell r="AS92">
            <v>1.4</v>
          </cell>
          <cell r="AT92">
            <v>1.4</v>
          </cell>
          <cell r="AU92">
            <v>1.4</v>
          </cell>
          <cell r="AV92">
            <v>1.4</v>
          </cell>
          <cell r="AW92">
            <v>1.4</v>
          </cell>
          <cell r="AX92">
            <v>1.4</v>
          </cell>
          <cell r="AY92">
            <v>1.4</v>
          </cell>
          <cell r="AZ92">
            <v>1.4</v>
          </cell>
          <cell r="BA92">
            <v>1.4</v>
          </cell>
          <cell r="BB92">
            <v>1.4</v>
          </cell>
        </row>
        <row r="93">
          <cell r="D93" t="str">
            <v>VS_</v>
          </cell>
          <cell r="E93" t="str">
            <v>Qv10</v>
          </cell>
          <cell r="F93">
            <v>0.625</v>
          </cell>
          <cell r="G93">
            <v>0.625</v>
          </cell>
          <cell r="H93">
            <v>0.625</v>
          </cell>
          <cell r="I93">
            <v>0.625</v>
          </cell>
          <cell r="J93">
            <v>0.625</v>
          </cell>
          <cell r="K93">
            <v>0.625</v>
          </cell>
          <cell r="L93">
            <v>0.625</v>
          </cell>
          <cell r="M93">
            <v>0.625</v>
          </cell>
          <cell r="N93">
            <v>0.625</v>
          </cell>
          <cell r="O93">
            <v>0.625</v>
          </cell>
          <cell r="P93">
            <v>0.625</v>
          </cell>
          <cell r="Q93">
            <v>0.625</v>
          </cell>
          <cell r="V93">
            <v>0.625</v>
          </cell>
          <cell r="W93">
            <v>0.625</v>
          </cell>
          <cell r="X93">
            <v>0.625</v>
          </cell>
          <cell r="Y93">
            <v>0.625</v>
          </cell>
          <cell r="Z93" t="str">
            <v>Qv10</v>
          </cell>
          <cell r="AA93">
            <v>0.15</v>
          </cell>
          <cell r="AB93">
            <v>0.15</v>
          </cell>
          <cell r="AC93">
            <v>0.15</v>
          </cell>
          <cell r="AD93">
            <v>0.15</v>
          </cell>
          <cell r="AE93">
            <v>0.15</v>
          </cell>
          <cell r="AF93">
            <v>0.15</v>
          </cell>
          <cell r="AG93">
            <v>0.15</v>
          </cell>
          <cell r="AH93">
            <v>0.15</v>
          </cell>
          <cell r="AI93">
            <v>0.15</v>
          </cell>
          <cell r="AJ93">
            <v>0.15</v>
          </cell>
          <cell r="AK93">
            <v>0.15</v>
          </cell>
          <cell r="AL93">
            <v>0.15</v>
          </cell>
          <cell r="AP93" t="str">
            <v>Qv10</v>
          </cell>
          <cell r="AQ93">
            <v>0.625</v>
          </cell>
          <cell r="AR93">
            <v>0.625</v>
          </cell>
          <cell r="AS93">
            <v>0.625</v>
          </cell>
          <cell r="AT93">
            <v>0.625</v>
          </cell>
          <cell r="AU93">
            <v>0.625</v>
          </cell>
          <cell r="AV93">
            <v>0.625</v>
          </cell>
          <cell r="AW93">
            <v>0.625</v>
          </cell>
          <cell r="AX93">
            <v>0.625</v>
          </cell>
          <cell r="AY93">
            <v>0.625</v>
          </cell>
          <cell r="AZ93">
            <v>0.625</v>
          </cell>
          <cell r="BA93">
            <v>0.625</v>
          </cell>
          <cell r="BB93">
            <v>0.625</v>
          </cell>
        </row>
        <row r="94">
          <cell r="D94" t="str">
            <v>VS_</v>
          </cell>
          <cell r="E94" t="str">
            <v>Installatietechnisch</v>
          </cell>
          <cell r="Z94" t="str">
            <v>Installatietechnisch</v>
          </cell>
          <cell r="AP94" t="str">
            <v>Installatietechnisch</v>
          </cell>
        </row>
        <row r="95">
          <cell r="D95" t="str">
            <v>VS_</v>
          </cell>
          <cell r="E95" t="str">
            <v>Warmte opwekker</v>
          </cell>
          <cell r="F95" t="str">
            <v>HRE28/24</v>
          </cell>
          <cell r="G95" t="str">
            <v>WPU5</v>
          </cell>
          <cell r="H95" t="str">
            <v>SV</v>
          </cell>
          <cell r="I95" t="str">
            <v>HRE28/24</v>
          </cell>
          <cell r="J95" t="str">
            <v>WPU5</v>
          </cell>
          <cell r="K95" t="str">
            <v>SV</v>
          </cell>
          <cell r="L95" t="str">
            <v>HRE28/24</v>
          </cell>
          <cell r="M95" t="str">
            <v>WPU5</v>
          </cell>
          <cell r="N95" t="str">
            <v>SV</v>
          </cell>
          <cell r="O95" t="str">
            <v>HRE28/24</v>
          </cell>
          <cell r="P95" t="str">
            <v>WPU5</v>
          </cell>
          <cell r="Q95" t="str">
            <v>SV</v>
          </cell>
          <cell r="V95" t="str">
            <v>HRE28/24</v>
          </cell>
          <cell r="W95" t="str">
            <v>WPU5</v>
          </cell>
          <cell r="X95" t="str">
            <v>SV</v>
          </cell>
          <cell r="Y95" t="str">
            <v>WPU5</v>
          </cell>
          <cell r="Z95" t="str">
            <v>Warmte opwekker</v>
          </cell>
          <cell r="AA95" t="str">
            <v>HRE28/24</v>
          </cell>
          <cell r="AB95" t="str">
            <v>WPU5</v>
          </cell>
          <cell r="AC95" t="str">
            <v>SV</v>
          </cell>
          <cell r="AD95" t="str">
            <v>HRE28/24</v>
          </cell>
          <cell r="AE95" t="str">
            <v>WPU5</v>
          </cell>
          <cell r="AF95" t="str">
            <v>SV</v>
          </cell>
          <cell r="AG95" t="str">
            <v>HRE28/24</v>
          </cell>
          <cell r="AH95" t="str">
            <v>WPU5</v>
          </cell>
          <cell r="AI95" t="str">
            <v>SV</v>
          </cell>
          <cell r="AJ95" t="str">
            <v>HRE28/24</v>
          </cell>
          <cell r="AK95" t="str">
            <v>WPU5</v>
          </cell>
          <cell r="AL95" t="str">
            <v>SV</v>
          </cell>
          <cell r="AP95" t="str">
            <v>Warmte opwekker</v>
          </cell>
          <cell r="AQ95" t="str">
            <v>HRE28/24</v>
          </cell>
          <cell r="AR95" t="str">
            <v>WPU5</v>
          </cell>
          <cell r="AS95" t="str">
            <v>SV</v>
          </cell>
          <cell r="AT95" t="str">
            <v>HRE28/24</v>
          </cell>
          <cell r="AU95" t="str">
            <v>WPU5</v>
          </cell>
          <cell r="AV95" t="str">
            <v>SV</v>
          </cell>
          <cell r="AW95" t="str">
            <v>HRE28/24</v>
          </cell>
          <cell r="AX95" t="str">
            <v>WPU5</v>
          </cell>
          <cell r="AY95" t="str">
            <v>SV</v>
          </cell>
          <cell r="AZ95" t="str">
            <v>HRE28/24</v>
          </cell>
          <cell r="BA95" t="str">
            <v>WPU5</v>
          </cell>
          <cell r="BB95" t="str">
            <v>SV</v>
          </cell>
        </row>
        <row r="96">
          <cell r="D96" t="str">
            <v>VS_</v>
          </cell>
          <cell r="E96" t="str">
            <v>douchepijpWTW</v>
          </cell>
          <cell r="F96" t="str">
            <v>ja</v>
          </cell>
          <cell r="G96" t="str">
            <v>nee</v>
          </cell>
          <cell r="H96" t="str">
            <v>ja</v>
          </cell>
          <cell r="I96" t="str">
            <v>ja</v>
          </cell>
          <cell r="J96" t="str">
            <v>ja</v>
          </cell>
          <cell r="K96" t="str">
            <v>ja</v>
          </cell>
          <cell r="L96" t="str">
            <v>ja</v>
          </cell>
          <cell r="M96" t="str">
            <v>ja</v>
          </cell>
          <cell r="N96" t="str">
            <v>ja</v>
          </cell>
          <cell r="O96" t="str">
            <v>ja</v>
          </cell>
          <cell r="P96" t="str">
            <v>ja</v>
          </cell>
          <cell r="Q96" t="str">
            <v>ja</v>
          </cell>
          <cell r="V96" t="str">
            <v>ja</v>
          </cell>
          <cell r="W96" t="str">
            <v>nee</v>
          </cell>
          <cell r="X96" t="str">
            <v>ja</v>
          </cell>
          <cell r="Y96" t="str">
            <v>ja</v>
          </cell>
          <cell r="Z96" t="str">
            <v>douchepijpWTW</v>
          </cell>
          <cell r="AA96" t="str">
            <v>nee</v>
          </cell>
          <cell r="AB96" t="str">
            <v>nee</v>
          </cell>
          <cell r="AC96" t="str">
            <v>nee</v>
          </cell>
          <cell r="AD96" t="str">
            <v>ja</v>
          </cell>
          <cell r="AE96" t="str">
            <v>ja</v>
          </cell>
          <cell r="AF96" t="str">
            <v>ja</v>
          </cell>
          <cell r="AG96" t="str">
            <v>ja</v>
          </cell>
          <cell r="AH96" t="str">
            <v>ja</v>
          </cell>
          <cell r="AI96" t="str">
            <v>ja</v>
          </cell>
          <cell r="AJ96" t="str">
            <v>ja</v>
          </cell>
          <cell r="AK96" t="str">
            <v>ja</v>
          </cell>
          <cell r="AL96" t="str">
            <v>ja</v>
          </cell>
          <cell r="AP96" t="str">
            <v>douchepijpWTW</v>
          </cell>
          <cell r="AQ96" t="str">
            <v>ja</v>
          </cell>
          <cell r="AR96" t="str">
            <v>nee</v>
          </cell>
          <cell r="AS96" t="str">
            <v>ja</v>
          </cell>
          <cell r="AT96" t="str">
            <v>ja</v>
          </cell>
          <cell r="AU96" t="str">
            <v>ja</v>
          </cell>
          <cell r="AV96" t="str">
            <v>ja</v>
          </cell>
          <cell r="AW96" t="str">
            <v>ja</v>
          </cell>
          <cell r="AX96" t="str">
            <v>ja</v>
          </cell>
          <cell r="AY96" t="str">
            <v>ja</v>
          </cell>
          <cell r="AZ96" t="str">
            <v>ja</v>
          </cell>
          <cell r="BA96" t="str">
            <v>ja</v>
          </cell>
          <cell r="BB96" t="str">
            <v>ja</v>
          </cell>
        </row>
        <row r="97">
          <cell r="D97" t="str">
            <v>VS_</v>
          </cell>
          <cell r="E97" t="str">
            <v>Ventilatie</v>
          </cell>
          <cell r="F97" t="str">
            <v>CO2 ease</v>
          </cell>
          <cell r="G97" t="str">
            <v>ZR</v>
          </cell>
          <cell r="H97" t="str">
            <v>CO2 ease</v>
          </cell>
          <cell r="I97" t="str">
            <v>CO2 ease</v>
          </cell>
          <cell r="J97" t="str">
            <v>CO2 ease</v>
          </cell>
          <cell r="K97" t="str">
            <v>CO2 ease</v>
          </cell>
          <cell r="L97" t="str">
            <v>CO2 ease</v>
          </cell>
          <cell r="M97" t="str">
            <v>CO2 ease</v>
          </cell>
          <cell r="N97" t="str">
            <v>CO2 ease</v>
          </cell>
          <cell r="O97" t="str">
            <v>CO2 ease</v>
          </cell>
          <cell r="P97" t="str">
            <v>CO2 ease</v>
          </cell>
          <cell r="Q97" t="str">
            <v>CO2 ease</v>
          </cell>
          <cell r="V97" t="str">
            <v>CO2 ease</v>
          </cell>
          <cell r="W97" t="str">
            <v>ZR</v>
          </cell>
          <cell r="X97" t="str">
            <v>CO2 ease</v>
          </cell>
          <cell r="Y97" t="str">
            <v>CO2 ease</v>
          </cell>
          <cell r="Z97" t="str">
            <v>Ventilatie</v>
          </cell>
          <cell r="AA97" t="str">
            <v>WTW</v>
          </cell>
          <cell r="AB97" t="str">
            <v>WTW</v>
          </cell>
          <cell r="AC97" t="str">
            <v>WTW</v>
          </cell>
          <cell r="AD97" t="str">
            <v>WTW</v>
          </cell>
          <cell r="AE97" t="str">
            <v>WTW</v>
          </cell>
          <cell r="AF97" t="str">
            <v>WTW</v>
          </cell>
          <cell r="AG97" t="str">
            <v>WTW</v>
          </cell>
          <cell r="AH97" t="str">
            <v>WTW</v>
          </cell>
          <cell r="AI97" t="str">
            <v>WTW</v>
          </cell>
          <cell r="AJ97" t="str">
            <v>WTW</v>
          </cell>
          <cell r="AK97" t="str">
            <v>WTW</v>
          </cell>
          <cell r="AL97" t="str">
            <v>WTW</v>
          </cell>
          <cell r="AP97" t="str">
            <v>Ventilatie</v>
          </cell>
          <cell r="AQ97" t="str">
            <v>CO2 ease</v>
          </cell>
          <cell r="AR97" t="str">
            <v>ZR</v>
          </cell>
          <cell r="AS97" t="str">
            <v>CO2 ease</v>
          </cell>
          <cell r="AT97" t="str">
            <v>CO2 ease</v>
          </cell>
          <cell r="AU97" t="str">
            <v>CO2 ease</v>
          </cell>
          <cell r="AV97" t="str">
            <v>CO2 ease</v>
          </cell>
          <cell r="AW97" t="str">
            <v>CO2 ease</v>
          </cell>
          <cell r="AX97" t="str">
            <v>CO2 ease</v>
          </cell>
          <cell r="AY97" t="str">
            <v>CO2 ease</v>
          </cell>
          <cell r="AZ97" t="str">
            <v>CO2 ease</v>
          </cell>
          <cell r="BA97" t="str">
            <v>CO2 ease</v>
          </cell>
          <cell r="BB97" t="str">
            <v>CO2 ease</v>
          </cell>
        </row>
        <row r="98">
          <cell r="D98" t="str">
            <v>VS_</v>
          </cell>
          <cell r="E98" t="str">
            <v>Zonnecollector (m2) Z 45º</v>
          </cell>
          <cell r="F98" t="str">
            <v>1 m2</v>
          </cell>
          <cell r="G98" t="str">
            <v>-</v>
          </cell>
          <cell r="H98" t="str">
            <v>-</v>
          </cell>
          <cell r="I98" t="str">
            <v>10 m2</v>
          </cell>
          <cell r="J98" t="str">
            <v>4 m2</v>
          </cell>
          <cell r="K98" t="str">
            <v>10 m2</v>
          </cell>
          <cell r="L98" t="str">
            <v>10 m2</v>
          </cell>
          <cell r="M98" t="str">
            <v>10 m2</v>
          </cell>
          <cell r="N98" t="str">
            <v>10 m2</v>
          </cell>
          <cell r="O98" t="str">
            <v>10 m2</v>
          </cell>
          <cell r="P98" t="str">
            <v>10 m2</v>
          </cell>
          <cell r="Q98" t="str">
            <v>10 m2</v>
          </cell>
          <cell r="V98" t="str">
            <v>1 m2</v>
          </cell>
          <cell r="W98" t="str">
            <v>-</v>
          </cell>
          <cell r="X98" t="str">
            <v>-</v>
          </cell>
          <cell r="Y98" t="str">
            <v>4 m2</v>
          </cell>
          <cell r="Z98" t="str">
            <v>Zonnecollector (m2) Z 45º</v>
          </cell>
          <cell r="AA98" t="str">
            <v>-</v>
          </cell>
          <cell r="AB98" t="str">
            <v>-</v>
          </cell>
          <cell r="AC98" t="str">
            <v>-</v>
          </cell>
          <cell r="AD98" t="str">
            <v>2,8 m2</v>
          </cell>
          <cell r="AE98" t="str">
            <v>-</v>
          </cell>
          <cell r="AF98" t="str">
            <v>2,8 m2</v>
          </cell>
          <cell r="AG98" t="str">
            <v>2,8 m2</v>
          </cell>
          <cell r="AH98" t="str">
            <v>2,8 m2</v>
          </cell>
          <cell r="AI98" t="str">
            <v>2,8 m2</v>
          </cell>
          <cell r="AJ98" t="str">
            <v>2,8 m2</v>
          </cell>
          <cell r="AK98" t="str">
            <v>2,8 m2</v>
          </cell>
          <cell r="AL98" t="str">
            <v>2,8 m2</v>
          </cell>
          <cell r="AP98" t="str">
            <v>Zonnecollector (m2) Z 45º</v>
          </cell>
          <cell r="AQ98" t="str">
            <v>1 m2</v>
          </cell>
          <cell r="AR98" t="str">
            <v>-</v>
          </cell>
          <cell r="AS98" t="str">
            <v>-</v>
          </cell>
          <cell r="AT98" t="str">
            <v>5,6 m2</v>
          </cell>
          <cell r="AU98" t="str">
            <v>5,6 m2</v>
          </cell>
          <cell r="AV98" t="str">
            <v>5,6 m2</v>
          </cell>
          <cell r="AW98" t="str">
            <v>5,6 m2</v>
          </cell>
          <cell r="AX98" t="str">
            <v>5,6 m2</v>
          </cell>
          <cell r="AY98" t="str">
            <v>5,6 m2</v>
          </cell>
          <cell r="AZ98" t="str">
            <v>5,6 m2</v>
          </cell>
          <cell r="BA98" t="str">
            <v>5,6 m2</v>
          </cell>
          <cell r="BB98" t="str">
            <v>5,6 m2</v>
          </cell>
        </row>
        <row r="99">
          <cell r="D99" t="str">
            <v>VS_</v>
          </cell>
          <cell r="E99" t="str">
            <v>PV (m2) Z 45º</v>
          </cell>
          <cell r="F99" t="str">
            <v>-</v>
          </cell>
          <cell r="G99" t="str">
            <v>-</v>
          </cell>
          <cell r="H99" t="str">
            <v>-</v>
          </cell>
          <cell r="I99" t="str">
            <v>9 m2 PV</v>
          </cell>
          <cell r="J99" t="str">
            <v>-</v>
          </cell>
          <cell r="K99" t="str">
            <v>9 m2 PV</v>
          </cell>
          <cell r="L99" t="str">
            <v>20 m2 PV</v>
          </cell>
          <cell r="M99" t="str">
            <v>3 m2 PV</v>
          </cell>
          <cell r="N99" t="str">
            <v>19 m2 PV</v>
          </cell>
          <cell r="O99" t="str">
            <v>51 m2 PV</v>
          </cell>
          <cell r="P99" t="str">
            <v>33 m2 PV</v>
          </cell>
          <cell r="Q99" t="str">
            <v>50 m2 PV</v>
          </cell>
          <cell r="V99" t="str">
            <v>61 m2 PV</v>
          </cell>
          <cell r="W99" t="str">
            <v>56 m2 PV</v>
          </cell>
          <cell r="X99" t="str">
            <v>61 m2 PV</v>
          </cell>
          <cell r="Y99" t="str">
            <v>41 m2 PV</v>
          </cell>
          <cell r="Z99" t="str">
            <v>PV (m2) Z 45º</v>
          </cell>
          <cell r="AA99" t="str">
            <v>-</v>
          </cell>
          <cell r="AB99" t="str">
            <v>-</v>
          </cell>
          <cell r="AC99" t="str">
            <v>-</v>
          </cell>
          <cell r="AD99" t="str">
            <v>3 m2 PV</v>
          </cell>
          <cell r="AE99" t="str">
            <v>-</v>
          </cell>
          <cell r="AF99" t="str">
            <v>3 m2 PV</v>
          </cell>
          <cell r="AG99" t="str">
            <v>13 m2 PV</v>
          </cell>
          <cell r="AH99" t="str">
            <v>9 m2 PV</v>
          </cell>
          <cell r="AI99" t="str">
            <v>14 m2 PV</v>
          </cell>
          <cell r="AJ99" t="str">
            <v>44 m2 PV</v>
          </cell>
          <cell r="AK99" t="str">
            <v>40 m2 PV</v>
          </cell>
          <cell r="AL99" t="str">
            <v>44 m2 PV</v>
          </cell>
          <cell r="AP99" t="str">
            <v>PV (m2) Z 45º</v>
          </cell>
          <cell r="AQ99" t="str">
            <v>-</v>
          </cell>
          <cell r="AR99" t="str">
            <v>-</v>
          </cell>
          <cell r="AS99" t="str">
            <v>-</v>
          </cell>
          <cell r="AT99" t="str">
            <v>14 m2 PV</v>
          </cell>
          <cell r="AU99" t="str">
            <v>-</v>
          </cell>
          <cell r="AV99" t="str">
            <v>12 m2 PV</v>
          </cell>
          <cell r="AW99" t="str">
            <v>24 m2 PV</v>
          </cell>
          <cell r="AX99" t="str">
            <v>8 m2 PV</v>
          </cell>
          <cell r="AY99" t="str">
            <v>22 m2 PV</v>
          </cell>
          <cell r="AZ99" t="str">
            <v>55 m2 PV</v>
          </cell>
          <cell r="BA99" t="str">
            <v>39 m2 PV</v>
          </cell>
          <cell r="BB99" t="str">
            <v>53 m2 PV</v>
          </cell>
        </row>
        <row r="100">
          <cell r="D100" t="str">
            <v>VS_</v>
          </cell>
          <cell r="E100" t="str">
            <v>Vrije koeling</v>
          </cell>
          <cell r="F100" t="str">
            <v>n.v.t.</v>
          </cell>
          <cell r="G100" t="str">
            <v>ja</v>
          </cell>
          <cell r="H100" t="str">
            <v>n.v.t.</v>
          </cell>
          <cell r="I100" t="str">
            <v>n.v.t.</v>
          </cell>
          <cell r="J100" t="str">
            <v>ja</v>
          </cell>
          <cell r="K100" t="str">
            <v>n.v.t.</v>
          </cell>
          <cell r="L100" t="str">
            <v>n.v.t.</v>
          </cell>
          <cell r="M100" t="str">
            <v>ja</v>
          </cell>
          <cell r="N100" t="str">
            <v>n.v.t.</v>
          </cell>
          <cell r="O100" t="str">
            <v>n.v.t.</v>
          </cell>
          <cell r="P100" t="str">
            <v>ja</v>
          </cell>
          <cell r="Q100" t="str">
            <v>n.v.t.</v>
          </cell>
          <cell r="V100" t="str">
            <v>n.v.t.</v>
          </cell>
          <cell r="W100" t="str">
            <v>ja</v>
          </cell>
          <cell r="X100" t="str">
            <v>n.v.t.</v>
          </cell>
          <cell r="Y100" t="str">
            <v>ja</v>
          </cell>
          <cell r="Z100" t="str">
            <v>Vrije koeling</v>
          </cell>
          <cell r="AA100" t="str">
            <v>n.v.t.</v>
          </cell>
          <cell r="AB100" t="str">
            <v>ja</v>
          </cell>
          <cell r="AC100" t="str">
            <v>n.v.t.</v>
          </cell>
          <cell r="AD100" t="str">
            <v>n.v.t.</v>
          </cell>
          <cell r="AE100" t="str">
            <v>ja</v>
          </cell>
          <cell r="AF100" t="str">
            <v>n.v.t.</v>
          </cell>
          <cell r="AG100" t="str">
            <v>n.v.t.</v>
          </cell>
          <cell r="AH100" t="str">
            <v>ja</v>
          </cell>
          <cell r="AI100" t="str">
            <v>n.v.t.</v>
          </cell>
          <cell r="AJ100" t="str">
            <v>n.v.t.</v>
          </cell>
          <cell r="AK100" t="str">
            <v>ja</v>
          </cell>
          <cell r="AL100" t="str">
            <v>n.v.t.</v>
          </cell>
          <cell r="AP100" t="str">
            <v>Vrije koeling</v>
          </cell>
          <cell r="AQ100" t="str">
            <v>n.v.t.</v>
          </cell>
          <cell r="AR100" t="str">
            <v>ja</v>
          </cell>
          <cell r="AS100" t="str">
            <v>n.v.t.</v>
          </cell>
          <cell r="AT100" t="str">
            <v>n.v.t.</v>
          </cell>
          <cell r="AU100" t="str">
            <v>ja</v>
          </cell>
          <cell r="AV100" t="str">
            <v>n.v.t.</v>
          </cell>
          <cell r="AW100" t="str">
            <v>n.v.t.</v>
          </cell>
          <cell r="AX100" t="str">
            <v>ja</v>
          </cell>
          <cell r="AY100" t="str">
            <v>n.v.t.</v>
          </cell>
          <cell r="AZ100" t="str">
            <v>n.v.t.</v>
          </cell>
          <cell r="BA100" t="str">
            <v>ja</v>
          </cell>
          <cell r="BB100" t="str">
            <v>n.v.t.</v>
          </cell>
        </row>
        <row r="101">
          <cell r="D101" t="str">
            <v>VS_EPC</v>
          </cell>
          <cell r="E101" t="str">
            <v>EPC score</v>
          </cell>
          <cell r="F101">
            <v>0.59</v>
          </cell>
          <cell r="G101">
            <v>0.55000000000000004</v>
          </cell>
          <cell r="H101">
            <v>0.59</v>
          </cell>
          <cell r="I101">
            <v>0.4</v>
          </cell>
          <cell r="J101">
            <v>0.4</v>
          </cell>
          <cell r="K101">
            <v>0.4</v>
          </cell>
          <cell r="L101">
            <v>0.3</v>
          </cell>
          <cell r="M101">
            <v>0.3</v>
          </cell>
          <cell r="N101">
            <v>0.3</v>
          </cell>
          <cell r="O101">
            <v>0</v>
          </cell>
          <cell r="P101">
            <v>0</v>
          </cell>
          <cell r="Q101">
            <v>0</v>
          </cell>
          <cell r="S101" t="str">
            <v>m2 extra PV voor Energieneutaal</v>
          </cell>
          <cell r="V101">
            <v>0</v>
          </cell>
          <cell r="W101">
            <v>0</v>
          </cell>
          <cell r="X101">
            <v>0</v>
          </cell>
          <cell r="Y101">
            <v>0</v>
          </cell>
          <cell r="Z101" t="str">
            <v>EPC score</v>
          </cell>
          <cell r="AA101">
            <v>0.53</v>
          </cell>
          <cell r="AB101">
            <v>0.43</v>
          </cell>
          <cell r="AC101">
            <v>0.52</v>
          </cell>
          <cell r="AD101">
            <v>0.4</v>
          </cell>
          <cell r="AE101">
            <v>0.4</v>
          </cell>
          <cell r="AF101">
            <v>0.4</v>
          </cell>
          <cell r="AG101">
            <v>0.3</v>
          </cell>
          <cell r="AH101">
            <v>0.3</v>
          </cell>
          <cell r="AI101">
            <v>0.3</v>
          </cell>
          <cell r="AJ101">
            <v>0</v>
          </cell>
          <cell r="AK101">
            <v>0</v>
          </cell>
          <cell r="AL101">
            <v>0</v>
          </cell>
          <cell r="AN101" t="str">
            <v>m2 extra PV voor Energieneutaal</v>
          </cell>
          <cell r="AP101" t="str">
            <v>EPC score</v>
          </cell>
          <cell r="AQ101">
            <v>0.59</v>
          </cell>
          <cell r="AR101">
            <v>0.55000000000000004</v>
          </cell>
          <cell r="AS101">
            <v>0.59</v>
          </cell>
          <cell r="AT101">
            <v>0.4</v>
          </cell>
          <cell r="AU101">
            <v>0.38</v>
          </cell>
          <cell r="AV101">
            <v>0.4</v>
          </cell>
          <cell r="AW101">
            <v>0.3</v>
          </cell>
          <cell r="AX101">
            <v>0.3</v>
          </cell>
          <cell r="AY101">
            <v>0.3</v>
          </cell>
          <cell r="AZ101">
            <v>0</v>
          </cell>
          <cell r="BA101">
            <v>0</v>
          </cell>
          <cell r="BB101">
            <v>0</v>
          </cell>
          <cell r="BD101" t="str">
            <v>m2 extra PV voor Energieneutaal</v>
          </cell>
        </row>
        <row r="102">
          <cell r="D102" t="str">
            <v>VS_</v>
          </cell>
          <cell r="E102" t="str">
            <v>Energieverbruik en kosten</v>
          </cell>
          <cell r="Q102" t="str">
            <v>m2 PV--&gt;</v>
          </cell>
          <cell r="R102">
            <v>25.462833393134787</v>
          </cell>
          <cell r="S102">
            <v>10.60279870828848</v>
          </cell>
          <cell r="T102">
            <v>21.577562492524812</v>
          </cell>
          <cell r="Z102" t="str">
            <v>Energieverbruik en kosten</v>
          </cell>
          <cell r="AL102" t="str">
            <v>m2 PV--&gt;</v>
          </cell>
          <cell r="AM102">
            <v>17.669118526492046</v>
          </cell>
          <cell r="AN102">
            <v>1.6038751345532827</v>
          </cell>
          <cell r="AO102">
            <v>13.556990790575288</v>
          </cell>
          <cell r="AP102" t="str">
            <v>Energieverbruik en kosten</v>
          </cell>
          <cell r="BB102" t="str">
            <v>m2 PV--&gt;</v>
          </cell>
          <cell r="BC102">
            <v>21.436999162779568</v>
          </cell>
          <cell r="BD102">
            <v>4.391819160387513</v>
          </cell>
          <cell r="BE102">
            <v>18.563568951082402</v>
          </cell>
        </row>
        <row r="103">
          <cell r="D103" t="str">
            <v>VS_gaslaag</v>
          </cell>
          <cell r="E103" t="str">
            <v>gasverbruik</v>
          </cell>
          <cell r="F103">
            <v>581</v>
          </cell>
          <cell r="G103">
            <v>0</v>
          </cell>
          <cell r="H103">
            <v>0</v>
          </cell>
          <cell r="I103">
            <v>527</v>
          </cell>
          <cell r="J103">
            <v>0</v>
          </cell>
          <cell r="K103">
            <v>0</v>
          </cell>
          <cell r="L103">
            <v>527</v>
          </cell>
          <cell r="M103">
            <v>0</v>
          </cell>
          <cell r="N103">
            <v>0</v>
          </cell>
          <cell r="O103">
            <v>527</v>
          </cell>
          <cell r="P103">
            <v>0</v>
          </cell>
          <cell r="Q103">
            <v>0</v>
          </cell>
          <cell r="R103">
            <v>527</v>
          </cell>
          <cell r="S103">
            <v>0</v>
          </cell>
          <cell r="T103">
            <v>0</v>
          </cell>
          <cell r="V103">
            <v>581</v>
          </cell>
          <cell r="W103">
            <v>0</v>
          </cell>
          <cell r="X103">
            <v>0</v>
          </cell>
          <cell r="Y103">
            <v>0</v>
          </cell>
          <cell r="Z103" t="str">
            <v>gasverbruik</v>
          </cell>
          <cell r="AA103">
            <v>451</v>
          </cell>
          <cell r="AB103">
            <v>0</v>
          </cell>
          <cell r="AC103">
            <v>0</v>
          </cell>
          <cell r="AD103">
            <v>358</v>
          </cell>
          <cell r="AE103">
            <v>0</v>
          </cell>
          <cell r="AF103">
            <v>0</v>
          </cell>
          <cell r="AG103">
            <v>358</v>
          </cell>
          <cell r="AH103">
            <v>0</v>
          </cell>
          <cell r="AI103">
            <v>0</v>
          </cell>
          <cell r="AJ103">
            <v>358</v>
          </cell>
          <cell r="AK103">
            <v>0</v>
          </cell>
          <cell r="AL103">
            <v>0</v>
          </cell>
          <cell r="AM103">
            <v>358</v>
          </cell>
          <cell r="AN103">
            <v>0</v>
          </cell>
          <cell r="AO103">
            <v>0</v>
          </cell>
          <cell r="AP103" t="str">
            <v>gasverbruik</v>
          </cell>
          <cell r="AQ103">
            <v>581</v>
          </cell>
          <cell r="AR103">
            <v>0</v>
          </cell>
          <cell r="AS103">
            <v>0</v>
          </cell>
          <cell r="AT103">
            <v>527</v>
          </cell>
          <cell r="AU103">
            <v>0</v>
          </cell>
          <cell r="AV103">
            <v>0</v>
          </cell>
          <cell r="AW103">
            <v>527</v>
          </cell>
          <cell r="AX103">
            <v>0</v>
          </cell>
          <cell r="AY103">
            <v>0</v>
          </cell>
          <cell r="AZ103">
            <v>527</v>
          </cell>
          <cell r="BA103">
            <v>0</v>
          </cell>
          <cell r="BB103">
            <v>0</v>
          </cell>
          <cell r="BC103">
            <v>527</v>
          </cell>
          <cell r="BD103">
            <v>0</v>
          </cell>
          <cell r="BE103">
            <v>0</v>
          </cell>
        </row>
        <row r="104">
          <cell r="D104" t="str">
            <v>VS_elektralaag</v>
          </cell>
          <cell r="E104" t="str">
            <v>Elektraverbruik</v>
          </cell>
          <cell r="F104">
            <v>1982</v>
          </cell>
          <cell r="G104">
            <v>5290</v>
          </cell>
          <cell r="H104">
            <v>2371</v>
          </cell>
          <cell r="I104">
            <v>1146</v>
          </cell>
          <cell r="J104">
            <v>4051</v>
          </cell>
          <cell r="K104">
            <v>1535</v>
          </cell>
          <cell r="L104">
            <v>113</v>
          </cell>
          <cell r="M104">
            <v>3806</v>
          </cell>
          <cell r="N104">
            <v>596</v>
          </cell>
          <cell r="O104">
            <v>-2783</v>
          </cell>
          <cell r="P104">
            <v>985</v>
          </cell>
          <cell r="Q104">
            <v>-2301</v>
          </cell>
          <cell r="R104">
            <v>-5148.4972222222223</v>
          </cell>
          <cell r="S104">
            <v>0</v>
          </cell>
          <cell r="T104">
            <v>-4305.5555555555547</v>
          </cell>
          <cell r="V104">
            <v>-3685</v>
          </cell>
          <cell r="W104">
            <v>58</v>
          </cell>
          <cell r="X104">
            <v>-3296</v>
          </cell>
          <cell r="Y104">
            <v>221</v>
          </cell>
          <cell r="Z104" t="str">
            <v>Elektraverbruik</v>
          </cell>
          <cell r="AA104">
            <v>2255</v>
          </cell>
          <cell r="AB104">
            <v>4462</v>
          </cell>
          <cell r="AC104">
            <v>2676</v>
          </cell>
          <cell r="AD104">
            <v>1976</v>
          </cell>
          <cell r="AE104">
            <v>4269</v>
          </cell>
          <cell r="AF104">
            <v>2397</v>
          </cell>
          <cell r="AG104">
            <v>1047</v>
          </cell>
          <cell r="AH104">
            <v>3050</v>
          </cell>
          <cell r="AI104">
            <v>1375</v>
          </cell>
          <cell r="AJ104">
            <v>-1856</v>
          </cell>
          <cell r="AK104">
            <v>149</v>
          </cell>
          <cell r="AL104">
            <v>-1435</v>
          </cell>
          <cell r="AM104">
            <v>-3497.4611111111112</v>
          </cell>
          <cell r="AN104">
            <v>0</v>
          </cell>
          <cell r="AO104">
            <v>-2694.4444444444443</v>
          </cell>
          <cell r="AP104" t="str">
            <v>Elektraverbruik</v>
          </cell>
          <cell r="AQ104">
            <v>1982</v>
          </cell>
          <cell r="AR104">
            <v>5290</v>
          </cell>
          <cell r="AS104">
            <v>2371</v>
          </cell>
          <cell r="AT104">
            <v>681</v>
          </cell>
          <cell r="AU104">
            <v>4051</v>
          </cell>
          <cell r="AV104">
            <v>1256</v>
          </cell>
          <cell r="AW104">
            <v>-261</v>
          </cell>
          <cell r="AX104">
            <v>3308</v>
          </cell>
          <cell r="AY104">
            <v>315</v>
          </cell>
          <cell r="AZ104">
            <v>-3157</v>
          </cell>
          <cell r="BA104">
            <v>408</v>
          </cell>
          <cell r="BB104">
            <v>-2581</v>
          </cell>
          <cell r="BC104">
            <v>-5148.4972222222223</v>
          </cell>
          <cell r="BD104">
            <v>0</v>
          </cell>
          <cell r="BE104">
            <v>-4305.5555555555547</v>
          </cell>
        </row>
        <row r="105">
          <cell r="D105" t="str">
            <v>VS_warmtelaag</v>
          </cell>
          <cell r="E105" t="str">
            <v>Warmteverbruik</v>
          </cell>
          <cell r="F105">
            <v>0</v>
          </cell>
          <cell r="G105">
            <v>0</v>
          </cell>
          <cell r="H105">
            <v>18.600000000000001</v>
          </cell>
          <cell r="I105">
            <v>0</v>
          </cell>
          <cell r="J105">
            <v>0</v>
          </cell>
          <cell r="K105">
            <v>15.5</v>
          </cell>
          <cell r="L105">
            <v>0</v>
          </cell>
          <cell r="M105">
            <v>0</v>
          </cell>
          <cell r="N105">
            <v>15.5</v>
          </cell>
          <cell r="O105">
            <v>0</v>
          </cell>
          <cell r="P105">
            <v>0</v>
          </cell>
          <cell r="Q105">
            <v>15.5</v>
          </cell>
          <cell r="R105">
            <v>0</v>
          </cell>
          <cell r="S105">
            <v>0</v>
          </cell>
          <cell r="T105">
            <v>15.5</v>
          </cell>
          <cell r="V105">
            <v>0</v>
          </cell>
          <cell r="W105">
            <v>0</v>
          </cell>
          <cell r="X105">
            <v>18.600000000000001</v>
          </cell>
          <cell r="Y105">
            <v>0</v>
          </cell>
          <cell r="Z105" t="str">
            <v>Warmteverbruik</v>
          </cell>
          <cell r="AA105">
            <v>0</v>
          </cell>
          <cell r="AB105">
            <v>0</v>
          </cell>
          <cell r="AC105">
            <v>12.4</v>
          </cell>
          <cell r="AD105">
            <v>0</v>
          </cell>
          <cell r="AE105">
            <v>0</v>
          </cell>
          <cell r="AF105">
            <v>9.6999999999999993</v>
          </cell>
          <cell r="AG105">
            <v>0</v>
          </cell>
          <cell r="AH105">
            <v>0</v>
          </cell>
          <cell r="AI105">
            <v>9.6999999999999993</v>
          </cell>
          <cell r="AJ105">
            <v>0</v>
          </cell>
          <cell r="AK105">
            <v>0</v>
          </cell>
          <cell r="AL105">
            <v>9.6999999999999993</v>
          </cell>
          <cell r="AM105">
            <v>0</v>
          </cell>
          <cell r="AN105">
            <v>0</v>
          </cell>
          <cell r="AO105">
            <v>9.6999999999999993</v>
          </cell>
          <cell r="AP105" t="str">
            <v>Warmteverbruik</v>
          </cell>
          <cell r="AQ105">
            <v>0</v>
          </cell>
          <cell r="AR105">
            <v>0</v>
          </cell>
          <cell r="AS105">
            <v>18.600000000000001</v>
          </cell>
          <cell r="AT105">
            <v>0</v>
          </cell>
          <cell r="AU105">
            <v>0</v>
          </cell>
          <cell r="AV105">
            <v>15.5</v>
          </cell>
          <cell r="AW105">
            <v>0</v>
          </cell>
          <cell r="AX105">
            <v>0</v>
          </cell>
          <cell r="AY105">
            <v>15.5</v>
          </cell>
          <cell r="AZ105">
            <v>0</v>
          </cell>
          <cell r="BA105">
            <v>0</v>
          </cell>
          <cell r="BB105">
            <v>15.5</v>
          </cell>
          <cell r="BC105">
            <v>0</v>
          </cell>
          <cell r="BD105">
            <v>0</v>
          </cell>
          <cell r="BE105">
            <v>15.5</v>
          </cell>
        </row>
        <row r="106">
          <cell r="D106" t="str">
            <v>VS_jaarnotalaag</v>
          </cell>
          <cell r="E106" t="str">
            <v>Jaarnota energie laag</v>
          </cell>
          <cell r="F106">
            <v>1264</v>
          </cell>
          <cell r="G106">
            <v>1432</v>
          </cell>
          <cell r="H106">
            <v>1604</v>
          </cell>
          <cell r="I106">
            <v>1046</v>
          </cell>
          <cell r="J106">
            <v>1159</v>
          </cell>
          <cell r="K106">
            <v>1347</v>
          </cell>
          <cell r="L106">
            <v>818</v>
          </cell>
          <cell r="M106">
            <v>1105</v>
          </cell>
          <cell r="N106">
            <v>1141</v>
          </cell>
          <cell r="O106">
            <v>181</v>
          </cell>
          <cell r="P106">
            <v>484</v>
          </cell>
          <cell r="Q106">
            <v>503</v>
          </cell>
          <cell r="R106">
            <v>-339.04508888888887</v>
          </cell>
          <cell r="S106">
            <v>267.79000000000002</v>
          </cell>
          <cell r="T106">
            <v>61.857777777777926</v>
          </cell>
          <cell r="V106">
            <v>17</v>
          </cell>
          <cell r="W106">
            <v>281</v>
          </cell>
          <cell r="X106">
            <v>357</v>
          </cell>
          <cell r="Y106">
            <v>316</v>
          </cell>
          <cell r="Z106" t="str">
            <v>Jaarnota energie laag</v>
          </cell>
          <cell r="AA106">
            <v>1192</v>
          </cell>
          <cell r="AB106">
            <v>1249</v>
          </cell>
          <cell r="AC106">
            <v>1524</v>
          </cell>
          <cell r="AD106">
            <v>1072</v>
          </cell>
          <cell r="AE106">
            <v>1207</v>
          </cell>
          <cell r="AF106">
            <v>1397</v>
          </cell>
          <cell r="AG106">
            <v>868</v>
          </cell>
          <cell r="AH106">
            <v>939</v>
          </cell>
          <cell r="AI106">
            <v>1172</v>
          </cell>
          <cell r="AJ106">
            <v>229</v>
          </cell>
          <cell r="AK106">
            <v>301</v>
          </cell>
          <cell r="AL106">
            <v>554</v>
          </cell>
          <cell r="AM106">
            <v>-132.23924444444447</v>
          </cell>
          <cell r="AN106">
            <v>267.79000000000002</v>
          </cell>
          <cell r="AO106">
            <v>277.79822222222225</v>
          </cell>
          <cell r="AP106" t="str">
            <v>Jaarnota energie laag</v>
          </cell>
          <cell r="AQ106">
            <v>1264</v>
          </cell>
          <cell r="AR106">
            <v>1432</v>
          </cell>
          <cell r="AS106">
            <v>1604</v>
          </cell>
          <cell r="AT106">
            <v>943</v>
          </cell>
          <cell r="AU106">
            <v>1159</v>
          </cell>
          <cell r="AV106">
            <v>1286</v>
          </cell>
          <cell r="AW106">
            <v>736</v>
          </cell>
          <cell r="AX106">
            <v>996</v>
          </cell>
          <cell r="AY106">
            <v>1079</v>
          </cell>
          <cell r="AZ106">
            <v>99</v>
          </cell>
          <cell r="BA106">
            <v>358</v>
          </cell>
          <cell r="BB106">
            <v>442</v>
          </cell>
          <cell r="BC106">
            <v>-339.04508888888887</v>
          </cell>
          <cell r="BD106">
            <v>267.79000000000002</v>
          </cell>
          <cell r="BE106">
            <v>61.857777777777926</v>
          </cell>
        </row>
        <row r="107">
          <cell r="D107" t="str">
            <v>VS_</v>
          </cell>
          <cell r="Q107" t="str">
            <v>m2 PV--&gt;</v>
          </cell>
          <cell r="R107">
            <v>65.923723238847018</v>
          </cell>
          <cell r="S107">
            <v>34.434876210979539</v>
          </cell>
          <cell r="T107">
            <v>60.531036957301751</v>
          </cell>
          <cell r="AL107" t="str">
            <v>m2 PV--&gt;</v>
          </cell>
          <cell r="AM107">
            <v>58.760973567755059</v>
          </cell>
          <cell r="AN107">
            <v>27.136706135629705</v>
          </cell>
          <cell r="AO107">
            <v>51.901686401148183</v>
          </cell>
          <cell r="BB107" t="str">
            <v>m2 PV--&gt;</v>
          </cell>
          <cell r="BC107">
            <v>62.013814137064941</v>
          </cell>
          <cell r="BD107">
            <v>28.28848223896663</v>
          </cell>
          <cell r="BE107">
            <v>57.805286448989349</v>
          </cell>
        </row>
        <row r="108">
          <cell r="D108" t="str">
            <v>VS_gasmidden</v>
          </cell>
          <cell r="E108" t="str">
            <v>gasverbruik</v>
          </cell>
          <cell r="F108">
            <v>877</v>
          </cell>
          <cell r="G108">
            <v>0</v>
          </cell>
          <cell r="H108">
            <v>0</v>
          </cell>
          <cell r="I108">
            <v>749</v>
          </cell>
          <cell r="J108">
            <v>0</v>
          </cell>
          <cell r="K108">
            <v>0</v>
          </cell>
          <cell r="L108">
            <v>749</v>
          </cell>
          <cell r="M108">
            <v>0</v>
          </cell>
          <cell r="N108">
            <v>0</v>
          </cell>
          <cell r="O108">
            <v>749</v>
          </cell>
          <cell r="P108">
            <v>0</v>
          </cell>
          <cell r="Q108">
            <v>0</v>
          </cell>
          <cell r="R108">
            <v>749</v>
          </cell>
          <cell r="S108">
            <v>0</v>
          </cell>
          <cell r="T108">
            <v>0</v>
          </cell>
          <cell r="V108">
            <v>877</v>
          </cell>
          <cell r="W108">
            <v>0</v>
          </cell>
          <cell r="X108">
            <v>0</v>
          </cell>
          <cell r="Y108">
            <v>0</v>
          </cell>
          <cell r="Z108" t="str">
            <v>gasverbruik</v>
          </cell>
          <cell r="AA108">
            <v>694</v>
          </cell>
          <cell r="AB108">
            <v>0</v>
          </cell>
          <cell r="AC108">
            <v>0</v>
          </cell>
          <cell r="AD108">
            <v>586</v>
          </cell>
          <cell r="AE108">
            <v>0</v>
          </cell>
          <cell r="AF108">
            <v>0</v>
          </cell>
          <cell r="AG108">
            <v>586</v>
          </cell>
          <cell r="AH108">
            <v>0</v>
          </cell>
          <cell r="AI108">
            <v>0</v>
          </cell>
          <cell r="AJ108">
            <v>586</v>
          </cell>
          <cell r="AK108">
            <v>0</v>
          </cell>
          <cell r="AL108">
            <v>0</v>
          </cell>
          <cell r="AM108">
            <v>586</v>
          </cell>
          <cell r="AN108">
            <v>0</v>
          </cell>
          <cell r="AO108">
            <v>0</v>
          </cell>
          <cell r="AP108" t="str">
            <v>gasverbruik</v>
          </cell>
          <cell r="AQ108">
            <v>877</v>
          </cell>
          <cell r="AR108">
            <v>0</v>
          </cell>
          <cell r="AS108">
            <v>0</v>
          </cell>
          <cell r="AT108">
            <v>750</v>
          </cell>
          <cell r="AU108">
            <v>0</v>
          </cell>
          <cell r="AV108">
            <v>0</v>
          </cell>
          <cell r="AW108">
            <v>750</v>
          </cell>
          <cell r="AX108">
            <v>0</v>
          </cell>
          <cell r="AY108">
            <v>0</v>
          </cell>
          <cell r="AZ108">
            <v>750</v>
          </cell>
          <cell r="BA108">
            <v>0</v>
          </cell>
          <cell r="BB108">
            <v>0</v>
          </cell>
          <cell r="BC108">
            <v>750</v>
          </cell>
          <cell r="BD108">
            <v>0</v>
          </cell>
          <cell r="BE108">
            <v>0</v>
          </cell>
        </row>
        <row r="109">
          <cell r="D109" t="str">
            <v>VS_elektramidden</v>
          </cell>
          <cell r="E109" t="str">
            <v>Elektraverbruik</v>
          </cell>
          <cell r="F109">
            <v>3572</v>
          </cell>
          <cell r="G109">
            <v>8515</v>
          </cell>
          <cell r="H109">
            <v>3961</v>
          </cell>
          <cell r="I109">
            <v>2736</v>
          </cell>
          <cell r="J109">
            <v>6486</v>
          </cell>
          <cell r="K109">
            <v>3125</v>
          </cell>
          <cell r="L109">
            <v>1704</v>
          </cell>
          <cell r="M109">
            <v>6020</v>
          </cell>
          <cell r="N109">
            <v>2186</v>
          </cell>
          <cell r="O109">
            <v>-1193</v>
          </cell>
          <cell r="P109">
            <v>3199</v>
          </cell>
          <cell r="Q109">
            <v>-710</v>
          </cell>
          <cell r="R109">
            <v>-7317.313888888888</v>
          </cell>
          <cell r="S109">
            <v>0</v>
          </cell>
          <cell r="T109">
            <v>-6333.333333333333</v>
          </cell>
          <cell r="V109">
            <v>-2095</v>
          </cell>
          <cell r="W109">
            <v>3283</v>
          </cell>
          <cell r="X109">
            <v>-1706</v>
          </cell>
          <cell r="Y109">
            <v>2656</v>
          </cell>
          <cell r="Z109" t="str">
            <v>Elektraverbruik</v>
          </cell>
          <cell r="AA109">
            <v>3845</v>
          </cell>
          <cell r="AB109">
            <v>7355</v>
          </cell>
          <cell r="AC109">
            <v>4266</v>
          </cell>
          <cell r="AD109">
            <v>3566</v>
          </cell>
          <cell r="AE109">
            <v>6670</v>
          </cell>
          <cell r="AF109">
            <v>3987</v>
          </cell>
          <cell r="AG109">
            <v>2637</v>
          </cell>
          <cell r="AH109">
            <v>5422</v>
          </cell>
          <cell r="AI109">
            <v>2966</v>
          </cell>
          <cell r="AJ109">
            <v>-266</v>
          </cell>
          <cell r="AK109">
            <v>2521</v>
          </cell>
          <cell r="AL109">
            <v>155</v>
          </cell>
          <cell r="AM109">
            <v>-5724.8944444444451</v>
          </cell>
          <cell r="AN109">
            <v>0</v>
          </cell>
          <cell r="AO109">
            <v>-4666.6666666666661</v>
          </cell>
          <cell r="AP109" t="str">
            <v>Elektraverbruik</v>
          </cell>
          <cell r="AQ109">
            <v>3572</v>
          </cell>
          <cell r="AR109">
            <v>8515</v>
          </cell>
          <cell r="AS109">
            <v>3961</v>
          </cell>
          <cell r="AT109">
            <v>2271</v>
          </cell>
          <cell r="AU109">
            <v>6272</v>
          </cell>
          <cell r="AV109">
            <v>2846</v>
          </cell>
          <cell r="AW109">
            <v>1330</v>
          </cell>
          <cell r="AX109">
            <v>5529</v>
          </cell>
          <cell r="AY109">
            <v>1906</v>
          </cell>
          <cell r="AZ109">
            <v>-1566</v>
          </cell>
          <cell r="BA109">
            <v>2628</v>
          </cell>
          <cell r="BB109">
            <v>-991</v>
          </cell>
          <cell r="BC109">
            <v>-7327.083333333333</v>
          </cell>
          <cell r="BD109">
            <v>0</v>
          </cell>
          <cell r="BE109">
            <v>-6361.1111111111113</v>
          </cell>
        </row>
        <row r="110">
          <cell r="D110" t="str">
            <v>VS_warmtemidden</v>
          </cell>
          <cell r="E110" t="str">
            <v>Warmteverbruik</v>
          </cell>
          <cell r="F110">
            <v>0</v>
          </cell>
          <cell r="G110">
            <v>0</v>
          </cell>
          <cell r="H110">
            <v>28.2</v>
          </cell>
          <cell r="I110">
            <v>0</v>
          </cell>
          <cell r="J110">
            <v>0</v>
          </cell>
          <cell r="K110">
            <v>22.8</v>
          </cell>
          <cell r="L110">
            <v>0</v>
          </cell>
          <cell r="M110">
            <v>0</v>
          </cell>
          <cell r="N110">
            <v>22.8</v>
          </cell>
          <cell r="O110">
            <v>0</v>
          </cell>
          <cell r="P110">
            <v>0</v>
          </cell>
          <cell r="Q110">
            <v>22.8</v>
          </cell>
          <cell r="R110">
            <v>0</v>
          </cell>
          <cell r="S110">
            <v>0</v>
          </cell>
          <cell r="T110">
            <v>22.8</v>
          </cell>
          <cell r="V110">
            <v>0</v>
          </cell>
          <cell r="W110">
            <v>0</v>
          </cell>
          <cell r="X110">
            <v>28.2</v>
          </cell>
          <cell r="Y110">
            <v>0</v>
          </cell>
          <cell r="Z110" t="str">
            <v>Warmteverbruik</v>
          </cell>
          <cell r="AA110">
            <v>0</v>
          </cell>
          <cell r="AB110">
            <v>0</v>
          </cell>
          <cell r="AC110">
            <v>20.100000000000001</v>
          </cell>
          <cell r="AD110">
            <v>0</v>
          </cell>
          <cell r="AE110">
            <v>0</v>
          </cell>
          <cell r="AF110">
            <v>16.8</v>
          </cell>
          <cell r="AG110">
            <v>0</v>
          </cell>
          <cell r="AH110">
            <v>0</v>
          </cell>
          <cell r="AI110">
            <v>16.8</v>
          </cell>
          <cell r="AJ110">
            <v>0</v>
          </cell>
          <cell r="AK110">
            <v>0</v>
          </cell>
          <cell r="AL110">
            <v>16.8</v>
          </cell>
          <cell r="AM110">
            <v>0</v>
          </cell>
          <cell r="AN110">
            <v>0</v>
          </cell>
          <cell r="AO110">
            <v>16.8</v>
          </cell>
          <cell r="AP110" t="str">
            <v>Warmteverbruik</v>
          </cell>
          <cell r="AQ110">
            <v>0</v>
          </cell>
          <cell r="AR110">
            <v>0</v>
          </cell>
          <cell r="AS110">
            <v>28.2</v>
          </cell>
          <cell r="AT110">
            <v>0</v>
          </cell>
          <cell r="AU110">
            <v>0</v>
          </cell>
          <cell r="AV110">
            <v>22.9</v>
          </cell>
          <cell r="AW110">
            <v>0</v>
          </cell>
          <cell r="AX110">
            <v>0</v>
          </cell>
          <cell r="AY110">
            <v>22.9</v>
          </cell>
          <cell r="AZ110">
            <v>0</v>
          </cell>
          <cell r="BA110">
            <v>0</v>
          </cell>
          <cell r="BB110">
            <v>22.9</v>
          </cell>
          <cell r="BC110">
            <v>0</v>
          </cell>
          <cell r="BD110">
            <v>0</v>
          </cell>
          <cell r="BE110">
            <v>22.9</v>
          </cell>
        </row>
        <row r="111">
          <cell r="D111" t="str">
            <v>VS_jaarnotamidden</v>
          </cell>
          <cell r="E111" t="str">
            <v>Jaarnota energie gemiddeld</v>
          </cell>
          <cell r="F111">
            <v>1800</v>
          </cell>
          <cell r="G111">
            <v>2141</v>
          </cell>
          <cell r="H111">
            <v>2185</v>
          </cell>
          <cell r="I111">
            <v>1536</v>
          </cell>
          <cell r="J111">
            <v>1695</v>
          </cell>
          <cell r="K111">
            <v>1871</v>
          </cell>
          <cell r="L111">
            <v>1309</v>
          </cell>
          <cell r="M111">
            <v>1592</v>
          </cell>
          <cell r="N111">
            <v>1665</v>
          </cell>
          <cell r="O111">
            <v>671</v>
          </cell>
          <cell r="P111">
            <v>972</v>
          </cell>
          <cell r="Q111">
            <v>1028</v>
          </cell>
          <cell r="R111">
            <v>-676.12495555555529</v>
          </cell>
          <cell r="S111">
            <v>267.79000000000002</v>
          </cell>
          <cell r="T111">
            <v>-209.92933333333337</v>
          </cell>
          <cell r="V111">
            <v>554</v>
          </cell>
          <cell r="W111">
            <v>990</v>
          </cell>
          <cell r="X111">
            <v>938</v>
          </cell>
          <cell r="Y111">
            <v>852</v>
          </cell>
          <cell r="Z111" t="str">
            <v>Jaarnota energie gemiddeld</v>
          </cell>
          <cell r="AA111">
            <v>1745</v>
          </cell>
          <cell r="AB111">
            <v>1886</v>
          </cell>
          <cell r="AC111">
            <v>2057</v>
          </cell>
          <cell r="AD111">
            <v>1615</v>
          </cell>
          <cell r="AE111">
            <v>1735</v>
          </cell>
          <cell r="AF111">
            <v>1916</v>
          </cell>
          <cell r="AG111">
            <v>1411</v>
          </cell>
          <cell r="AH111">
            <v>1461</v>
          </cell>
          <cell r="AI111">
            <v>1692</v>
          </cell>
          <cell r="AJ111">
            <v>772</v>
          </cell>
          <cell r="AK111">
            <v>822</v>
          </cell>
          <cell r="AL111">
            <v>1073</v>
          </cell>
          <cell r="AM111">
            <v>-428.62937777777785</v>
          </cell>
          <cell r="AN111">
            <v>267.79000000000002</v>
          </cell>
          <cell r="AO111">
            <v>13.457333333333452</v>
          </cell>
          <cell r="AP111" t="str">
            <v>Jaarnota energie gemiddeld</v>
          </cell>
          <cell r="AQ111">
            <v>1800</v>
          </cell>
          <cell r="AR111">
            <v>2141</v>
          </cell>
          <cell r="AS111">
            <v>2185</v>
          </cell>
          <cell r="AT111">
            <v>1434</v>
          </cell>
          <cell r="AU111">
            <v>1648</v>
          </cell>
          <cell r="AV111">
            <v>1811</v>
          </cell>
          <cell r="AW111">
            <v>1227</v>
          </cell>
          <cell r="AX111">
            <v>1484</v>
          </cell>
          <cell r="AY111">
            <v>1604</v>
          </cell>
          <cell r="AZ111">
            <v>590</v>
          </cell>
          <cell r="BA111">
            <v>846</v>
          </cell>
          <cell r="BB111">
            <v>967</v>
          </cell>
          <cell r="BC111">
            <v>-677.6433333333332</v>
          </cell>
          <cell r="BD111">
            <v>267.79000000000002</v>
          </cell>
          <cell r="BE111">
            <v>-213.65244444444454</v>
          </cell>
        </row>
        <row r="112">
          <cell r="D112" t="str">
            <v>VS_</v>
          </cell>
          <cell r="Q112" t="str">
            <v>m2 PV--&gt;</v>
          </cell>
          <cell r="R112">
            <v>121.77167802894391</v>
          </cell>
          <cell r="S112">
            <v>77.847147470398269</v>
          </cell>
          <cell r="T112">
            <v>113.14914483913405</v>
          </cell>
          <cell r="AL112" t="str">
            <v>m2 PV--&gt;</v>
          </cell>
          <cell r="AM112">
            <v>124.80953235258939</v>
          </cell>
          <cell r="AN112">
            <v>75.457481162540347</v>
          </cell>
          <cell r="AO112">
            <v>112.29398397320892</v>
          </cell>
          <cell r="BB112" t="str">
            <v>m2 PV--&gt;</v>
          </cell>
          <cell r="BC112">
            <v>129.9445042459036</v>
          </cell>
          <cell r="BD112">
            <v>77.965554359526351</v>
          </cell>
          <cell r="BE112">
            <v>119.9916277957182</v>
          </cell>
        </row>
        <row r="113">
          <cell r="D113" t="str">
            <v>VS_gashoog</v>
          </cell>
          <cell r="E113" t="str">
            <v>gasverbruik</v>
          </cell>
          <cell r="F113">
            <v>1233</v>
          </cell>
          <cell r="G113">
            <v>0</v>
          </cell>
          <cell r="H113">
            <v>0</v>
          </cell>
          <cell r="I113">
            <v>956</v>
          </cell>
          <cell r="J113">
            <v>0</v>
          </cell>
          <cell r="K113">
            <v>0</v>
          </cell>
          <cell r="L113">
            <v>956</v>
          </cell>
          <cell r="M113">
            <v>0</v>
          </cell>
          <cell r="N113">
            <v>0</v>
          </cell>
          <cell r="O113">
            <v>956</v>
          </cell>
          <cell r="P113">
            <v>0</v>
          </cell>
          <cell r="Q113">
            <v>0</v>
          </cell>
          <cell r="R113">
            <v>956</v>
          </cell>
          <cell r="S113">
            <v>0</v>
          </cell>
          <cell r="T113">
            <v>0</v>
          </cell>
          <cell r="V113">
            <v>1233</v>
          </cell>
          <cell r="W113">
            <v>0</v>
          </cell>
          <cell r="X113">
            <v>0</v>
          </cell>
          <cell r="Y113">
            <v>0</v>
          </cell>
          <cell r="Z113" t="str">
            <v>gasverbruik</v>
          </cell>
          <cell r="AA113">
            <v>1028</v>
          </cell>
          <cell r="AB113">
            <v>0</v>
          </cell>
          <cell r="AC113">
            <v>0</v>
          </cell>
          <cell r="AD113">
            <v>890</v>
          </cell>
          <cell r="AE113">
            <v>0</v>
          </cell>
          <cell r="AF113">
            <v>0</v>
          </cell>
          <cell r="AG113">
            <v>890</v>
          </cell>
          <cell r="AH113">
            <v>0</v>
          </cell>
          <cell r="AI113">
            <v>0</v>
          </cell>
          <cell r="AJ113">
            <v>890</v>
          </cell>
          <cell r="AK113">
            <v>0</v>
          </cell>
          <cell r="AL113">
            <v>0</v>
          </cell>
          <cell r="AM113">
            <v>890</v>
          </cell>
          <cell r="AN113">
            <v>0</v>
          </cell>
          <cell r="AO113">
            <v>0</v>
          </cell>
          <cell r="AP113" t="str">
            <v>gasverbruik</v>
          </cell>
          <cell r="AQ113">
            <v>1233</v>
          </cell>
          <cell r="AR113">
            <v>0</v>
          </cell>
          <cell r="AS113">
            <v>0</v>
          </cell>
          <cell r="AT113">
            <v>1072</v>
          </cell>
          <cell r="AU113">
            <v>0</v>
          </cell>
          <cell r="AV113">
            <v>0</v>
          </cell>
          <cell r="AW113">
            <v>1072</v>
          </cell>
          <cell r="AX113">
            <v>0</v>
          </cell>
          <cell r="AY113">
            <v>0</v>
          </cell>
          <cell r="AZ113">
            <v>1072</v>
          </cell>
          <cell r="BA113">
            <v>0</v>
          </cell>
          <cell r="BB113">
            <v>0</v>
          </cell>
          <cell r="BC113">
            <v>1072</v>
          </cell>
          <cell r="BD113">
            <v>0</v>
          </cell>
          <cell r="BE113">
            <v>0</v>
          </cell>
        </row>
        <row r="114">
          <cell r="D114" t="str">
            <v>VS_elektrahoog</v>
          </cell>
          <cell r="E114" t="str">
            <v>Elektraverbruik</v>
          </cell>
          <cell r="F114">
            <v>6738</v>
          </cell>
          <cell r="G114">
            <v>14332</v>
          </cell>
          <cell r="H114">
            <v>7127</v>
          </cell>
          <cell r="I114">
            <v>5902</v>
          </cell>
          <cell r="J114">
            <v>11095</v>
          </cell>
          <cell r="K114">
            <v>6291</v>
          </cell>
          <cell r="L114">
            <v>4870</v>
          </cell>
          <cell r="M114">
            <v>10053</v>
          </cell>
          <cell r="N114">
            <v>5352</v>
          </cell>
          <cell r="O114">
            <v>1973</v>
          </cell>
          <cell r="P114">
            <v>7232</v>
          </cell>
          <cell r="Q114">
            <v>2456</v>
          </cell>
          <cell r="R114">
            <v>-9339.5888888888894</v>
          </cell>
          <cell r="S114">
            <v>0</v>
          </cell>
          <cell r="T114">
            <v>-8055.5555555555547</v>
          </cell>
          <cell r="V114">
            <v>1071</v>
          </cell>
          <cell r="W114">
            <v>9100</v>
          </cell>
          <cell r="X114">
            <v>1460</v>
          </cell>
          <cell r="Y114">
            <v>7265</v>
          </cell>
          <cell r="Z114" t="str">
            <v>Elektraverbruik</v>
          </cell>
          <cell r="AA114">
            <v>7011</v>
          </cell>
          <cell r="AB114">
            <v>13049</v>
          </cell>
          <cell r="AC114">
            <v>7432</v>
          </cell>
          <cell r="AD114">
            <v>6732</v>
          </cell>
          <cell r="AE114">
            <v>11202</v>
          </cell>
          <cell r="AF114">
            <v>7153</v>
          </cell>
          <cell r="AG114">
            <v>5803</v>
          </cell>
          <cell r="AH114">
            <v>9911</v>
          </cell>
          <cell r="AI114">
            <v>6131</v>
          </cell>
          <cell r="AJ114">
            <v>2900</v>
          </cell>
          <cell r="AK114">
            <v>7010</v>
          </cell>
          <cell r="AL114">
            <v>3321</v>
          </cell>
          <cell r="AM114">
            <v>-8694.8055555555547</v>
          </cell>
          <cell r="AN114">
            <v>0</v>
          </cell>
          <cell r="AO114">
            <v>-7111.1111111111095</v>
          </cell>
          <cell r="AP114" t="str">
            <v>Elektraverbruik</v>
          </cell>
          <cell r="AQ114">
            <v>6738</v>
          </cell>
          <cell r="AR114">
            <v>14332</v>
          </cell>
          <cell r="AS114">
            <v>7127</v>
          </cell>
          <cell r="AT114">
            <v>5437</v>
          </cell>
          <cell r="AU114">
            <v>10887</v>
          </cell>
          <cell r="AV114">
            <v>6012</v>
          </cell>
          <cell r="AW114">
            <v>4496</v>
          </cell>
          <cell r="AX114">
            <v>10143</v>
          </cell>
          <cell r="AY114">
            <v>5072</v>
          </cell>
          <cell r="AZ114">
            <v>1599</v>
          </cell>
          <cell r="BA114">
            <v>7243</v>
          </cell>
          <cell r="BB114">
            <v>2175</v>
          </cell>
          <cell r="BC114">
            <v>-10472.844444444445</v>
          </cell>
          <cell r="BD114">
            <v>0</v>
          </cell>
          <cell r="BE114">
            <v>-8972.2222222222208</v>
          </cell>
        </row>
        <row r="115">
          <cell r="D115" t="str">
            <v>VS_warmtehoog</v>
          </cell>
          <cell r="E115" t="str">
            <v>Warmteverbruik</v>
          </cell>
          <cell r="F115">
            <v>0</v>
          </cell>
          <cell r="G115">
            <v>0</v>
          </cell>
          <cell r="H115">
            <v>38.9</v>
          </cell>
          <cell r="I115">
            <v>0</v>
          </cell>
          <cell r="J115">
            <v>0</v>
          </cell>
          <cell r="K115">
            <v>29</v>
          </cell>
          <cell r="L115">
            <v>0</v>
          </cell>
          <cell r="M115">
            <v>0</v>
          </cell>
          <cell r="N115">
            <v>29</v>
          </cell>
          <cell r="O115">
            <v>0</v>
          </cell>
          <cell r="P115">
            <v>0</v>
          </cell>
          <cell r="Q115">
            <v>29</v>
          </cell>
          <cell r="R115">
            <v>0</v>
          </cell>
          <cell r="S115">
            <v>0</v>
          </cell>
          <cell r="T115">
            <v>29</v>
          </cell>
          <cell r="V115">
            <v>0</v>
          </cell>
          <cell r="W115">
            <v>0</v>
          </cell>
          <cell r="X115">
            <v>38.9</v>
          </cell>
          <cell r="Y115">
            <v>0</v>
          </cell>
          <cell r="Z115" t="str">
            <v>Warmteverbruik</v>
          </cell>
          <cell r="AA115">
            <v>0</v>
          </cell>
          <cell r="AB115">
            <v>0</v>
          </cell>
          <cell r="AC115">
            <v>30</v>
          </cell>
          <cell r="AD115">
            <v>0</v>
          </cell>
          <cell r="AE115">
            <v>0</v>
          </cell>
          <cell r="AF115">
            <v>25.6</v>
          </cell>
          <cell r="AG115">
            <v>0</v>
          </cell>
          <cell r="AH115">
            <v>0</v>
          </cell>
          <cell r="AI115">
            <v>25.6</v>
          </cell>
          <cell r="AJ115">
            <v>0</v>
          </cell>
          <cell r="AK115">
            <v>0</v>
          </cell>
          <cell r="AL115">
            <v>25.6</v>
          </cell>
          <cell r="AM115">
            <v>0</v>
          </cell>
          <cell r="AN115">
            <v>0</v>
          </cell>
          <cell r="AO115">
            <v>25.6</v>
          </cell>
          <cell r="AP115" t="str">
            <v>Warmteverbruik</v>
          </cell>
          <cell r="AQ115">
            <v>0</v>
          </cell>
          <cell r="AR115">
            <v>0</v>
          </cell>
          <cell r="AS115">
            <v>38.9</v>
          </cell>
          <cell r="AT115">
            <v>0</v>
          </cell>
          <cell r="AU115">
            <v>0</v>
          </cell>
          <cell r="AV115">
            <v>32.299999999999997</v>
          </cell>
          <cell r="AW115">
            <v>0</v>
          </cell>
          <cell r="AX115">
            <v>0</v>
          </cell>
          <cell r="AY115">
            <v>32.299999999999997</v>
          </cell>
          <cell r="AZ115">
            <v>0</v>
          </cell>
          <cell r="BA115">
            <v>0</v>
          </cell>
          <cell r="BB115">
            <v>32.299999999999997</v>
          </cell>
          <cell r="BC115">
            <v>0</v>
          </cell>
          <cell r="BD115">
            <v>0</v>
          </cell>
          <cell r="BE115">
            <v>32.299999999999997</v>
          </cell>
        </row>
        <row r="116">
          <cell r="D116" t="str">
            <v>VS_jaarnotahoog</v>
          </cell>
          <cell r="E116" t="str">
            <v>Jaarnota energie hoog</v>
          </cell>
          <cell r="F116">
            <v>2721</v>
          </cell>
          <cell r="G116">
            <v>3421</v>
          </cell>
          <cell r="H116">
            <v>3136</v>
          </cell>
          <cell r="I116">
            <v>2363</v>
          </cell>
          <cell r="J116">
            <v>2709</v>
          </cell>
          <cell r="K116">
            <v>2716</v>
          </cell>
          <cell r="L116">
            <v>2136</v>
          </cell>
          <cell r="M116">
            <v>2479</v>
          </cell>
          <cell r="N116">
            <v>2510</v>
          </cell>
          <cell r="O116">
            <v>1498</v>
          </cell>
          <cell r="P116">
            <v>1859</v>
          </cell>
          <cell r="Q116">
            <v>1873</v>
          </cell>
          <cell r="R116">
            <v>-990.42915555555578</v>
          </cell>
          <cell r="S116">
            <v>267.79000000000002</v>
          </cell>
          <cell r="T116">
            <v>-440.76222222222202</v>
          </cell>
          <cell r="V116">
            <v>1475</v>
          </cell>
          <cell r="W116">
            <v>2270</v>
          </cell>
          <cell r="X116">
            <v>1889</v>
          </cell>
          <cell r="Y116">
            <v>1866</v>
          </cell>
          <cell r="Z116" t="str">
            <v>Jaarnota energie hoog</v>
          </cell>
          <cell r="AA116">
            <v>2652</v>
          </cell>
          <cell r="AB116">
            <v>3139</v>
          </cell>
          <cell r="AC116">
            <v>2990</v>
          </cell>
          <cell r="AD116">
            <v>2504</v>
          </cell>
          <cell r="AE116">
            <v>2732</v>
          </cell>
          <cell r="AF116">
            <v>2824</v>
          </cell>
          <cell r="AG116">
            <v>2299</v>
          </cell>
          <cell r="AH116">
            <v>2448</v>
          </cell>
          <cell r="AI116">
            <v>2599</v>
          </cell>
          <cell r="AJ116">
            <v>1661</v>
          </cell>
          <cell r="AK116">
            <v>1810</v>
          </cell>
          <cell r="AL116">
            <v>1981</v>
          </cell>
          <cell r="AM116">
            <v>-890.21622222222231</v>
          </cell>
          <cell r="AN116">
            <v>267.79000000000002</v>
          </cell>
          <cell r="AO116">
            <v>-314.1764444444442</v>
          </cell>
          <cell r="AP116" t="str">
            <v>Jaarnota energie hoog</v>
          </cell>
          <cell r="AQ116">
            <v>2721</v>
          </cell>
          <cell r="AR116">
            <v>3421</v>
          </cell>
          <cell r="AS116">
            <v>3136</v>
          </cell>
          <cell r="AT116">
            <v>2334</v>
          </cell>
          <cell r="AU116">
            <v>2663</v>
          </cell>
          <cell r="AV116">
            <v>2733</v>
          </cell>
          <cell r="AW116">
            <v>2127</v>
          </cell>
          <cell r="AX116">
            <v>2499</v>
          </cell>
          <cell r="AY116">
            <v>2526</v>
          </cell>
          <cell r="AZ116">
            <v>1489</v>
          </cell>
          <cell r="BA116">
            <v>1861</v>
          </cell>
          <cell r="BB116">
            <v>1889</v>
          </cell>
          <cell r="BC116">
            <v>-1166.5609777777781</v>
          </cell>
          <cell r="BD116">
            <v>267.79000000000002</v>
          </cell>
          <cell r="BE116">
            <v>-563.62488888888868</v>
          </cell>
        </row>
      </sheetData>
      <sheetData sheetId="6" refreshError="1">
        <row r="3">
          <cell r="H3" t="str">
            <v>RV_gas</v>
          </cell>
          <cell r="I3" t="str">
            <v>RV_elektra</v>
          </cell>
          <cell r="J3" t="str">
            <v>WT_gas</v>
          </cell>
          <cell r="K3" t="str">
            <v>WT_elektra</v>
          </cell>
          <cell r="L3" t="str">
            <v>Gebouw installatie_elektra</v>
          </cell>
          <cell r="M3" t="str">
            <v>koken_gas</v>
          </cell>
          <cell r="N3" t="str">
            <v>koken_elektra</v>
          </cell>
          <cell r="O3" t="str">
            <v>wasdroger_elektra</v>
          </cell>
          <cell r="P3" t="str">
            <v>wasmachine_elektra</v>
          </cell>
          <cell r="Q3" t="str">
            <v>vaatwasser_elektra</v>
          </cell>
          <cell r="R3" t="str">
            <v>verlichting_elektra</v>
          </cell>
          <cell r="S3" t="str">
            <v>overig_elektra</v>
          </cell>
          <cell r="T3" t="str">
            <v>_</v>
          </cell>
          <cell r="U3" t="str">
            <v>_</v>
          </cell>
          <cell r="V3" t="str">
            <v>_</v>
          </cell>
          <cell r="W3" t="str">
            <v>_</v>
          </cell>
          <cell r="Y3" t="str">
            <v>GG_gas</v>
          </cell>
          <cell r="Z3" t="str">
            <v>GG_elektra</v>
          </cell>
          <cell r="AA3" t="str">
            <v>HH_elektra</v>
          </cell>
          <cell r="AB3" t="str">
            <v>Duurzame opwekking_elektra</v>
          </cell>
        </row>
        <row r="5">
          <cell r="E5" t="str">
            <v>UV__</v>
          </cell>
          <cell r="J5" t="str">
            <v>Gebouwgebonden</v>
          </cell>
          <cell r="P5" t="str">
            <v>Huishoudelijk</v>
          </cell>
          <cell r="T5" t="str">
            <v>sub totaal</v>
          </cell>
          <cell r="V5" t="str">
            <v>Totaal</v>
          </cell>
        </row>
        <row r="6">
          <cell r="E6" t="str">
            <v>UV__</v>
          </cell>
          <cell r="F6" t="str">
            <v>urban villa</v>
          </cell>
          <cell r="G6" t="str">
            <v>profiel</v>
          </cell>
          <cell r="H6" t="str">
            <v>ruimteverwarming</v>
          </cell>
          <cell r="J6" t="str">
            <v>warm tapwater</v>
          </cell>
          <cell r="L6" t="str">
            <v>Gebouw installatie</v>
          </cell>
          <cell r="M6" t="str">
            <v>koken</v>
          </cell>
          <cell r="O6" t="str">
            <v>wasdroger</v>
          </cell>
          <cell r="P6" t="str">
            <v>wasmachine</v>
          </cell>
          <cell r="Q6" t="str">
            <v>vaatwasser</v>
          </cell>
          <cell r="R6" t="str">
            <v>verlichting</v>
          </cell>
          <cell r="S6" t="str">
            <v>overig</v>
          </cell>
          <cell r="T6" t="str">
            <v>totaal kWh verbruik</v>
          </cell>
          <cell r="U6" t="str">
            <v>totaal kWh opbrengst</v>
          </cell>
          <cell r="V6" t="str">
            <v>m3 gas verbruik</v>
          </cell>
          <cell r="W6" t="str">
            <v xml:space="preserve"> elektra verbruik (kWh)</v>
          </cell>
        </row>
        <row r="7">
          <cell r="E7" t="str">
            <v>UV__</v>
          </cell>
          <cell r="H7" t="str">
            <v>m3 gas</v>
          </cell>
          <cell r="I7" t="str">
            <v>kWh elektr.</v>
          </cell>
          <cell r="J7" t="str">
            <v>m3 gas</v>
          </cell>
          <cell r="K7" t="str">
            <v>kWh elektr.</v>
          </cell>
          <cell r="L7" t="str">
            <v>kWh elektr.</v>
          </cell>
          <cell r="M7" t="str">
            <v>m3 gas</v>
          </cell>
          <cell r="N7" t="str">
            <v>kWh elektr.</v>
          </cell>
          <cell r="O7" t="str">
            <v>kWh elektr.</v>
          </cell>
          <cell r="P7" t="str">
            <v>kWh elektr.</v>
          </cell>
          <cell r="Q7" t="str">
            <v>kWh elektr.</v>
          </cell>
          <cell r="R7" t="str">
            <v>kWh elektr.</v>
          </cell>
          <cell r="S7" t="str">
            <v>kWh elektr.</v>
          </cell>
          <cell r="U7" t="str">
            <v xml:space="preserve">PV </v>
          </cell>
          <cell r="Y7" t="str">
            <v>GG</v>
          </cell>
          <cell r="AA7" t="str">
            <v>HH</v>
          </cell>
          <cell r="AB7" t="str">
            <v>Duurzame opwekking</v>
          </cell>
        </row>
        <row r="8">
          <cell r="E8" t="str">
            <v>UV_laag_0,6-HR</v>
          </cell>
          <cell r="F8" t="str">
            <v>referentie</v>
          </cell>
          <cell r="G8" t="str">
            <v>laag</v>
          </cell>
          <cell r="H8">
            <v>89</v>
          </cell>
          <cell r="I8">
            <v>0</v>
          </cell>
          <cell r="J8">
            <v>111</v>
          </cell>
          <cell r="K8">
            <v>0</v>
          </cell>
          <cell r="L8">
            <v>270</v>
          </cell>
          <cell r="M8">
            <v>63</v>
          </cell>
          <cell r="N8">
            <v>0</v>
          </cell>
          <cell r="O8">
            <v>0</v>
          </cell>
          <cell r="P8">
            <v>259</v>
          </cell>
          <cell r="Q8">
            <v>0</v>
          </cell>
          <cell r="R8">
            <v>48</v>
          </cell>
          <cell r="S8">
            <v>1088</v>
          </cell>
          <cell r="T8">
            <v>1666</v>
          </cell>
          <cell r="U8" t="str">
            <v>nvt</v>
          </cell>
          <cell r="V8">
            <v>263</v>
          </cell>
          <cell r="W8">
            <v>1666</v>
          </cell>
          <cell r="Y8">
            <v>263</v>
          </cell>
          <cell r="Z8">
            <v>270</v>
          </cell>
          <cell r="AA8">
            <v>1395</v>
          </cell>
          <cell r="AB8">
            <v>0</v>
          </cell>
        </row>
        <row r="9">
          <cell r="E9" t="str">
            <v>UV_gemiddeld_0,6-HR</v>
          </cell>
          <cell r="F9" t="str">
            <v>gas, epc 0,6</v>
          </cell>
          <cell r="G9" t="str">
            <v>gemiddeld</v>
          </cell>
          <cell r="H9">
            <v>136</v>
          </cell>
          <cell r="I9">
            <v>0</v>
          </cell>
          <cell r="J9">
            <v>227</v>
          </cell>
          <cell r="K9">
            <v>0</v>
          </cell>
          <cell r="L9">
            <v>270</v>
          </cell>
          <cell r="M9">
            <v>63</v>
          </cell>
          <cell r="N9">
            <v>0</v>
          </cell>
          <cell r="O9">
            <v>364</v>
          </cell>
          <cell r="P9">
            <v>187</v>
          </cell>
          <cell r="Q9">
            <v>247</v>
          </cell>
          <cell r="R9">
            <v>144</v>
          </cell>
          <cell r="S9">
            <v>1810</v>
          </cell>
          <cell r="T9">
            <v>3022</v>
          </cell>
          <cell r="U9" t="str">
            <v>nvt</v>
          </cell>
          <cell r="V9">
            <v>426</v>
          </cell>
          <cell r="W9">
            <v>3022</v>
          </cell>
          <cell r="Y9">
            <v>426</v>
          </cell>
          <cell r="Z9">
            <v>270</v>
          </cell>
          <cell r="AA9">
            <v>2752</v>
          </cell>
          <cell r="AB9">
            <v>0</v>
          </cell>
        </row>
        <row r="10">
          <cell r="E10" t="str">
            <v>UV_hoog_0,6-HR</v>
          </cell>
          <cell r="F10" t="str">
            <v>(0,6-HR-s1)</v>
          </cell>
          <cell r="G10" t="str">
            <v>hoog</v>
          </cell>
          <cell r="H10">
            <v>154</v>
          </cell>
          <cell r="I10">
            <v>0</v>
          </cell>
          <cell r="J10">
            <v>633</v>
          </cell>
          <cell r="K10">
            <v>0</v>
          </cell>
          <cell r="L10">
            <v>270</v>
          </cell>
          <cell r="M10">
            <v>63</v>
          </cell>
          <cell r="N10">
            <v>0</v>
          </cell>
          <cell r="O10">
            <v>910</v>
          </cell>
          <cell r="P10">
            <v>433</v>
          </cell>
          <cell r="Q10">
            <v>370</v>
          </cell>
          <cell r="R10">
            <v>289</v>
          </cell>
          <cell r="S10">
            <v>3729</v>
          </cell>
          <cell r="T10">
            <v>6001</v>
          </cell>
          <cell r="U10" t="str">
            <v>nvt</v>
          </cell>
          <cell r="V10">
            <v>849</v>
          </cell>
          <cell r="W10">
            <v>6001</v>
          </cell>
          <cell r="Y10">
            <v>850</v>
          </cell>
          <cell r="Z10">
            <v>270</v>
          </cell>
          <cell r="AA10">
            <v>5731</v>
          </cell>
          <cell r="AB10">
            <v>0</v>
          </cell>
        </row>
        <row r="11">
          <cell r="E11" t="str">
            <v>UV_laag_0,4-HR</v>
          </cell>
          <cell r="F11" t="str">
            <v>excellent gebied</v>
          </cell>
          <cell r="G11" t="str">
            <v>laag</v>
          </cell>
          <cell r="H11">
            <v>89</v>
          </cell>
          <cell r="I11">
            <v>0</v>
          </cell>
          <cell r="J11">
            <v>42</v>
          </cell>
          <cell r="K11">
            <v>0</v>
          </cell>
          <cell r="L11">
            <v>267</v>
          </cell>
          <cell r="M11">
            <v>63</v>
          </cell>
          <cell r="N11">
            <v>0</v>
          </cell>
          <cell r="O11">
            <v>0</v>
          </cell>
          <cell r="P11">
            <v>259</v>
          </cell>
          <cell r="Q11">
            <v>0</v>
          </cell>
          <cell r="R11">
            <v>48</v>
          </cell>
          <cell r="S11">
            <v>1089</v>
          </cell>
          <cell r="T11">
            <v>1663</v>
          </cell>
          <cell r="U11" t="str">
            <v>nvt</v>
          </cell>
          <cell r="V11">
            <v>194</v>
          </cell>
          <cell r="W11">
            <v>1663</v>
          </cell>
          <cell r="Y11">
            <v>194</v>
          </cell>
          <cell r="Z11">
            <v>267</v>
          </cell>
          <cell r="AA11">
            <v>1396</v>
          </cell>
          <cell r="AB11">
            <v>0</v>
          </cell>
        </row>
        <row r="12">
          <cell r="E12" t="str">
            <v>UV_gemiddeld_0,4-HR</v>
          </cell>
          <cell r="F12" t="str">
            <v>gas, epc 0,4</v>
          </cell>
          <cell r="G12" t="str">
            <v>gemiddeld</v>
          </cell>
          <cell r="H12">
            <v>136</v>
          </cell>
          <cell r="I12">
            <v>0</v>
          </cell>
          <cell r="J12">
            <v>87</v>
          </cell>
          <cell r="K12">
            <v>0</v>
          </cell>
          <cell r="L12">
            <v>267</v>
          </cell>
          <cell r="M12">
            <v>63</v>
          </cell>
          <cell r="N12">
            <v>0</v>
          </cell>
          <cell r="O12">
            <v>364</v>
          </cell>
          <cell r="P12">
            <v>187</v>
          </cell>
          <cell r="Q12">
            <v>247</v>
          </cell>
          <cell r="R12">
            <v>144</v>
          </cell>
          <cell r="S12">
            <v>1810</v>
          </cell>
          <cell r="T12">
            <v>3018</v>
          </cell>
          <cell r="U12" t="str">
            <v>nvt</v>
          </cell>
          <cell r="V12">
            <v>286</v>
          </cell>
          <cell r="W12">
            <v>3018</v>
          </cell>
          <cell r="Y12">
            <v>286</v>
          </cell>
          <cell r="Z12">
            <v>267</v>
          </cell>
          <cell r="AA12">
            <v>2752</v>
          </cell>
          <cell r="AB12">
            <v>0</v>
          </cell>
        </row>
        <row r="13">
          <cell r="E13" t="str">
            <v>UV_hoog_0,4-HR</v>
          </cell>
          <cell r="F13" t="str">
            <v>(0,4-HR-s1)</v>
          </cell>
          <cell r="G13" t="str">
            <v>hoog</v>
          </cell>
          <cell r="H13">
            <v>154</v>
          </cell>
          <cell r="I13">
            <v>0</v>
          </cell>
          <cell r="J13">
            <v>317</v>
          </cell>
          <cell r="K13">
            <v>0</v>
          </cell>
          <cell r="L13">
            <v>267</v>
          </cell>
          <cell r="M13">
            <v>63</v>
          </cell>
          <cell r="N13">
            <v>0</v>
          </cell>
          <cell r="O13">
            <v>910</v>
          </cell>
          <cell r="P13">
            <v>433</v>
          </cell>
          <cell r="Q13">
            <v>370</v>
          </cell>
          <cell r="R13">
            <v>289</v>
          </cell>
          <cell r="S13">
            <v>3728</v>
          </cell>
          <cell r="T13">
            <v>5997</v>
          </cell>
          <cell r="U13" t="str">
            <v>nvt</v>
          </cell>
          <cell r="V13">
            <v>534</v>
          </cell>
          <cell r="W13">
            <v>5997</v>
          </cell>
          <cell r="Y13">
            <v>534</v>
          </cell>
          <cell r="Z13">
            <v>267</v>
          </cell>
          <cell r="AA13">
            <v>5730</v>
          </cell>
          <cell r="AB13">
            <v>0</v>
          </cell>
        </row>
        <row r="14">
          <cell r="E14" t="str">
            <v>UV_laag_0,4-WP</v>
          </cell>
          <cell r="F14" t="str">
            <v>eis 2015 gasloos</v>
          </cell>
          <cell r="G14" t="str">
            <v>laag</v>
          </cell>
          <cell r="H14">
            <v>0</v>
          </cell>
          <cell r="I14">
            <v>192</v>
          </cell>
          <cell r="J14">
            <v>0</v>
          </cell>
          <cell r="K14">
            <v>215</v>
          </cell>
          <cell r="L14">
            <v>474</v>
          </cell>
          <cell r="M14">
            <v>0</v>
          </cell>
          <cell r="N14">
            <v>450</v>
          </cell>
          <cell r="O14">
            <v>0</v>
          </cell>
          <cell r="P14">
            <v>259</v>
          </cell>
          <cell r="Q14">
            <v>0</v>
          </cell>
          <cell r="R14">
            <v>48</v>
          </cell>
          <cell r="S14">
            <v>1089</v>
          </cell>
          <cell r="T14">
            <v>2728</v>
          </cell>
          <cell r="U14" t="str">
            <v>nvt</v>
          </cell>
          <cell r="V14">
            <v>0</v>
          </cell>
          <cell r="W14">
            <v>2728</v>
          </cell>
          <cell r="Y14">
            <v>0</v>
          </cell>
          <cell r="Z14">
            <v>881</v>
          </cell>
          <cell r="AA14">
            <v>1846</v>
          </cell>
          <cell r="AB14">
            <v>0</v>
          </cell>
        </row>
        <row r="15">
          <cell r="E15" t="str">
            <v>UV_gemiddeld_0,4-WP</v>
          </cell>
          <cell r="F15" t="str">
            <v>wp, epc 0,4</v>
          </cell>
          <cell r="G15" t="str">
            <v>gemiddeld</v>
          </cell>
          <cell r="H15">
            <v>0</v>
          </cell>
          <cell r="I15">
            <v>294</v>
          </cell>
          <cell r="J15">
            <v>0</v>
          </cell>
          <cell r="K15">
            <v>440</v>
          </cell>
          <cell r="L15">
            <v>474</v>
          </cell>
          <cell r="M15">
            <v>0</v>
          </cell>
          <cell r="N15">
            <v>450</v>
          </cell>
          <cell r="O15">
            <v>364</v>
          </cell>
          <cell r="P15">
            <v>187</v>
          </cell>
          <cell r="Q15">
            <v>247</v>
          </cell>
          <cell r="R15">
            <v>144</v>
          </cell>
          <cell r="S15">
            <v>1810</v>
          </cell>
          <cell r="T15">
            <v>4410</v>
          </cell>
          <cell r="U15" t="str">
            <v>nvt</v>
          </cell>
          <cell r="V15">
            <v>0</v>
          </cell>
          <cell r="W15">
            <v>4410</v>
          </cell>
          <cell r="Y15">
            <v>0</v>
          </cell>
          <cell r="Z15">
            <v>1208</v>
          </cell>
          <cell r="AA15">
            <v>3202</v>
          </cell>
          <cell r="AB15">
            <v>0</v>
          </cell>
        </row>
        <row r="16">
          <cell r="E16" t="str">
            <v>UV_hoog_0,4-WP</v>
          </cell>
          <cell r="F16" t="str">
            <v>(0,4-wp-s1)</v>
          </cell>
          <cell r="G16" t="str">
            <v>hoog</v>
          </cell>
          <cell r="H16">
            <v>0</v>
          </cell>
          <cell r="I16">
            <v>332</v>
          </cell>
          <cell r="J16">
            <v>0</v>
          </cell>
          <cell r="K16">
            <v>2221</v>
          </cell>
          <cell r="L16">
            <v>474</v>
          </cell>
          <cell r="M16">
            <v>0</v>
          </cell>
          <cell r="N16">
            <v>450</v>
          </cell>
          <cell r="O16">
            <v>910</v>
          </cell>
          <cell r="P16">
            <v>433</v>
          </cell>
          <cell r="Q16">
            <v>370</v>
          </cell>
          <cell r="R16">
            <v>289</v>
          </cell>
          <cell r="S16">
            <v>3728</v>
          </cell>
          <cell r="T16">
            <v>9207</v>
          </cell>
          <cell r="U16" t="str">
            <v>nvt</v>
          </cell>
          <cell r="V16">
            <v>0</v>
          </cell>
          <cell r="W16">
            <v>9207</v>
          </cell>
          <cell r="Y16">
            <v>0</v>
          </cell>
          <cell r="Z16">
            <v>3027</v>
          </cell>
          <cell r="AA16">
            <v>6180</v>
          </cell>
          <cell r="AB16">
            <v>0</v>
          </cell>
        </row>
        <row r="17">
          <cell r="E17" t="str">
            <v>UV_laag_0,0-WP</v>
          </cell>
          <cell r="F17" t="str">
            <v>energieneutraal g.g.</v>
          </cell>
          <cell r="G17" t="str">
            <v>laag</v>
          </cell>
          <cell r="H17">
            <v>0</v>
          </cell>
          <cell r="I17">
            <v>192</v>
          </cell>
          <cell r="J17">
            <v>0</v>
          </cell>
          <cell r="K17">
            <v>215</v>
          </cell>
          <cell r="L17">
            <v>474</v>
          </cell>
          <cell r="M17">
            <v>0</v>
          </cell>
          <cell r="N17">
            <v>450</v>
          </cell>
          <cell r="O17">
            <v>0</v>
          </cell>
          <cell r="P17">
            <v>259</v>
          </cell>
          <cell r="Q17">
            <v>0</v>
          </cell>
          <cell r="R17">
            <v>48</v>
          </cell>
          <cell r="S17">
            <v>1088</v>
          </cell>
          <cell r="T17">
            <v>2726</v>
          </cell>
          <cell r="U17">
            <v>1867</v>
          </cell>
          <cell r="V17">
            <v>0</v>
          </cell>
          <cell r="W17">
            <v>859</v>
          </cell>
          <cell r="Y17">
            <v>0</v>
          </cell>
          <cell r="Z17">
            <v>881</v>
          </cell>
          <cell r="AA17">
            <v>1845</v>
          </cell>
          <cell r="AB17">
            <v>1867</v>
          </cell>
        </row>
        <row r="18">
          <cell r="E18" t="str">
            <v>UV_gemiddeld_0,0-WP</v>
          </cell>
          <cell r="F18" t="str">
            <v>wp, epc 0,0</v>
          </cell>
          <cell r="G18" t="str">
            <v>gemiddeld</v>
          </cell>
          <cell r="H18">
            <v>0</v>
          </cell>
          <cell r="I18">
            <v>294</v>
          </cell>
          <cell r="J18">
            <v>0</v>
          </cell>
          <cell r="K18">
            <v>440</v>
          </cell>
          <cell r="L18">
            <v>474</v>
          </cell>
          <cell r="M18">
            <v>0</v>
          </cell>
          <cell r="N18">
            <v>450</v>
          </cell>
          <cell r="O18">
            <v>364</v>
          </cell>
          <cell r="P18">
            <v>187</v>
          </cell>
          <cell r="Q18">
            <v>247</v>
          </cell>
          <cell r="R18">
            <v>144</v>
          </cell>
          <cell r="S18">
            <v>1809</v>
          </cell>
          <cell r="T18">
            <v>4409</v>
          </cell>
          <cell r="U18">
            <v>1868</v>
          </cell>
          <cell r="V18">
            <v>0</v>
          </cell>
          <cell r="W18">
            <v>2541</v>
          </cell>
          <cell r="Y18">
            <v>0</v>
          </cell>
          <cell r="Z18">
            <v>1208</v>
          </cell>
          <cell r="AA18">
            <v>3201</v>
          </cell>
          <cell r="AB18">
            <v>1868</v>
          </cell>
        </row>
        <row r="19">
          <cell r="E19" t="str">
            <v>UV_hoog_0,0-WP</v>
          </cell>
          <cell r="F19" t="str">
            <v>(0,0-wp-s1)</v>
          </cell>
          <cell r="G19" t="str">
            <v>hoog</v>
          </cell>
          <cell r="H19">
            <v>0</v>
          </cell>
          <cell r="I19">
            <v>332</v>
          </cell>
          <cell r="J19">
            <v>0</v>
          </cell>
          <cell r="K19">
            <v>1610</v>
          </cell>
          <cell r="L19">
            <v>474</v>
          </cell>
          <cell r="M19">
            <v>0</v>
          </cell>
          <cell r="N19">
            <v>450</v>
          </cell>
          <cell r="O19">
            <v>910</v>
          </cell>
          <cell r="P19">
            <v>433</v>
          </cell>
          <cell r="Q19">
            <v>370</v>
          </cell>
          <cell r="R19">
            <v>289</v>
          </cell>
          <cell r="S19">
            <v>3728</v>
          </cell>
          <cell r="T19">
            <v>8596</v>
          </cell>
          <cell r="U19">
            <v>1868</v>
          </cell>
          <cell r="V19">
            <v>0</v>
          </cell>
          <cell r="W19">
            <v>6728</v>
          </cell>
          <cell r="Y19">
            <v>0</v>
          </cell>
          <cell r="Z19">
            <v>2416</v>
          </cell>
          <cell r="AA19">
            <v>6180</v>
          </cell>
          <cell r="AB19">
            <v>1868</v>
          </cell>
        </row>
        <row r="20">
          <cell r="E20" t="str">
            <v>UV_laag_</v>
          </cell>
          <cell r="F20" t="str">
            <v xml:space="preserve">energieneutraal </v>
          </cell>
          <cell r="G20" t="str">
            <v>laag</v>
          </cell>
          <cell r="H20">
            <v>0</v>
          </cell>
          <cell r="I20">
            <v>192</v>
          </cell>
          <cell r="J20">
            <v>0</v>
          </cell>
          <cell r="K20">
            <v>215</v>
          </cell>
          <cell r="L20">
            <v>474</v>
          </cell>
          <cell r="M20">
            <v>0</v>
          </cell>
          <cell r="N20">
            <v>450</v>
          </cell>
          <cell r="O20">
            <v>0</v>
          </cell>
          <cell r="P20">
            <v>259</v>
          </cell>
          <cell r="Q20">
            <v>0</v>
          </cell>
          <cell r="R20">
            <v>48</v>
          </cell>
          <cell r="S20">
            <v>1088</v>
          </cell>
          <cell r="T20">
            <v>2726</v>
          </cell>
          <cell r="U20">
            <v>2726</v>
          </cell>
          <cell r="V20">
            <v>0</v>
          </cell>
          <cell r="W20">
            <v>0</v>
          </cell>
          <cell r="Y20">
            <v>0</v>
          </cell>
          <cell r="Z20">
            <v>881</v>
          </cell>
          <cell r="AA20">
            <v>1845</v>
          </cell>
          <cell r="AB20">
            <v>2726</v>
          </cell>
        </row>
        <row r="21">
          <cell r="E21" t="str">
            <v>UV_gemiddeld_0</v>
          </cell>
          <cell r="F21" t="str">
            <v>wp, XXL</v>
          </cell>
          <cell r="G21" t="str">
            <v>gemiddeld</v>
          </cell>
          <cell r="H21">
            <v>0</v>
          </cell>
          <cell r="I21">
            <v>294</v>
          </cell>
          <cell r="J21">
            <v>0</v>
          </cell>
          <cell r="K21">
            <v>440</v>
          </cell>
          <cell r="L21">
            <v>474</v>
          </cell>
          <cell r="M21">
            <v>0</v>
          </cell>
          <cell r="N21">
            <v>450</v>
          </cell>
          <cell r="O21">
            <v>364</v>
          </cell>
          <cell r="P21">
            <v>187</v>
          </cell>
          <cell r="Q21">
            <v>247</v>
          </cell>
          <cell r="R21">
            <v>144</v>
          </cell>
          <cell r="S21">
            <v>1809</v>
          </cell>
          <cell r="T21">
            <v>4409</v>
          </cell>
          <cell r="U21">
            <v>4409</v>
          </cell>
          <cell r="V21">
            <v>0</v>
          </cell>
          <cell r="W21">
            <v>0</v>
          </cell>
          <cell r="Y21">
            <v>0</v>
          </cell>
          <cell r="Z21">
            <v>1208</v>
          </cell>
          <cell r="AA21">
            <v>3201</v>
          </cell>
          <cell r="AB21">
            <v>4409</v>
          </cell>
        </row>
        <row r="22">
          <cell r="E22" t="str">
            <v>UV_hoog_0</v>
          </cell>
          <cell r="F22" t="str">
            <v>(0,0-wp-XXL)</v>
          </cell>
          <cell r="G22" t="str">
            <v>hoog</v>
          </cell>
          <cell r="H22">
            <v>0</v>
          </cell>
          <cell r="I22">
            <v>332</v>
          </cell>
          <cell r="J22">
            <v>0</v>
          </cell>
          <cell r="K22">
            <v>1610</v>
          </cell>
          <cell r="L22">
            <v>474</v>
          </cell>
          <cell r="M22">
            <v>0</v>
          </cell>
          <cell r="N22">
            <v>450</v>
          </cell>
          <cell r="O22">
            <v>910</v>
          </cell>
          <cell r="P22">
            <v>433</v>
          </cell>
          <cell r="Q22">
            <v>370</v>
          </cell>
          <cell r="R22">
            <v>289</v>
          </cell>
          <cell r="S22">
            <v>3728</v>
          </cell>
          <cell r="T22">
            <v>8596</v>
          </cell>
          <cell r="U22">
            <v>8596</v>
          </cell>
          <cell r="V22">
            <v>0</v>
          </cell>
          <cell r="W22">
            <v>0</v>
          </cell>
          <cell r="Y22">
            <v>0</v>
          </cell>
          <cell r="Z22">
            <v>2416</v>
          </cell>
          <cell r="AA22">
            <v>6180</v>
          </cell>
          <cell r="AB22">
            <v>8596</v>
          </cell>
        </row>
        <row r="24">
          <cell r="E24" t="str">
            <v>TW__</v>
          </cell>
          <cell r="J24" t="str">
            <v>Gebouwgebonden</v>
          </cell>
          <cell r="P24" t="str">
            <v>Huishoudelijk</v>
          </cell>
          <cell r="T24" t="str">
            <v>sub totaal</v>
          </cell>
          <cell r="V24" t="str">
            <v>Totaal</v>
          </cell>
        </row>
        <row r="25">
          <cell r="E25" t="str">
            <v>TW__</v>
          </cell>
          <cell r="F25" t="str">
            <v>tussenwoning</v>
          </cell>
          <cell r="G25" t="str">
            <v>profiel</v>
          </cell>
          <cell r="H25" t="str">
            <v>ruimteverwarming</v>
          </cell>
          <cell r="J25" t="str">
            <v>warm tapwater</v>
          </cell>
          <cell r="L25" t="str">
            <v>Gebouw installatie</v>
          </cell>
          <cell r="M25" t="str">
            <v>koken</v>
          </cell>
          <cell r="O25" t="str">
            <v>wasdroger</v>
          </cell>
          <cell r="P25" t="str">
            <v>wasmachine</v>
          </cell>
          <cell r="Q25" t="str">
            <v>vaatwasser</v>
          </cell>
          <cell r="R25" t="str">
            <v>verlichting</v>
          </cell>
          <cell r="S25" t="str">
            <v>overig</v>
          </cell>
          <cell r="T25" t="str">
            <v>totaal kWh verbruik</v>
          </cell>
          <cell r="U25" t="str">
            <v>totaal kWh opbrengst</v>
          </cell>
          <cell r="V25" t="str">
            <v>m3 gas verbruik</v>
          </cell>
          <cell r="W25" t="str">
            <v xml:space="preserve"> elektra verbruik (kWh)</v>
          </cell>
        </row>
        <row r="26">
          <cell r="E26" t="str">
            <v>TW__</v>
          </cell>
          <cell r="H26" t="str">
            <v>m3 gas</v>
          </cell>
          <cell r="I26" t="str">
            <v>kWh elektr.</v>
          </cell>
          <cell r="J26" t="str">
            <v>m3 gas</v>
          </cell>
          <cell r="K26" t="str">
            <v>kWh elektr.</v>
          </cell>
          <cell r="L26" t="str">
            <v>kWh elektr.</v>
          </cell>
          <cell r="M26" t="str">
            <v>m3 gas</v>
          </cell>
          <cell r="N26" t="str">
            <v>kWh elektr.</v>
          </cell>
          <cell r="O26" t="str">
            <v>kWh elektr.</v>
          </cell>
          <cell r="P26" t="str">
            <v>kWh elektr.</v>
          </cell>
          <cell r="Q26" t="str">
            <v>kWh elektr.</v>
          </cell>
          <cell r="R26" t="str">
            <v>kWh elektr.</v>
          </cell>
          <cell r="S26" t="str">
            <v>kWh elektr.</v>
          </cell>
          <cell r="U26" t="str">
            <v xml:space="preserve">PV </v>
          </cell>
          <cell r="Y26" t="str">
            <v>GG</v>
          </cell>
          <cell r="AA26" t="str">
            <v>HH</v>
          </cell>
          <cell r="AB26" t="str">
            <v>Duurzame opwekking</v>
          </cell>
        </row>
        <row r="27">
          <cell r="E27" t="str">
            <v>TW_laag_0,6-HR</v>
          </cell>
          <cell r="F27" t="str">
            <v>referentie</v>
          </cell>
          <cell r="G27" t="str">
            <v>laag</v>
          </cell>
          <cell r="H27">
            <v>116</v>
          </cell>
          <cell r="I27">
            <v>0</v>
          </cell>
          <cell r="J27">
            <v>263</v>
          </cell>
          <cell r="K27">
            <v>0</v>
          </cell>
          <cell r="L27">
            <v>335</v>
          </cell>
          <cell r="M27">
            <v>63</v>
          </cell>
          <cell r="N27">
            <v>0</v>
          </cell>
          <cell r="O27">
            <v>0</v>
          </cell>
          <cell r="P27">
            <v>259</v>
          </cell>
          <cell r="Q27">
            <v>0</v>
          </cell>
          <cell r="R27">
            <v>122</v>
          </cell>
          <cell r="S27">
            <v>1089</v>
          </cell>
          <cell r="T27">
            <v>1805</v>
          </cell>
          <cell r="U27" t="str">
            <v>nvt</v>
          </cell>
          <cell r="V27">
            <v>442</v>
          </cell>
          <cell r="W27">
            <v>1805</v>
          </cell>
          <cell r="Y27">
            <v>442</v>
          </cell>
          <cell r="Z27">
            <v>335</v>
          </cell>
          <cell r="AA27">
            <v>1470</v>
          </cell>
          <cell r="AB27">
            <v>0</v>
          </cell>
        </row>
        <row r="28">
          <cell r="E28" t="str">
            <v>TW_gemiddeld_0,6-HR</v>
          </cell>
          <cell r="F28" t="str">
            <v>gas, epc 0,6</v>
          </cell>
          <cell r="G28" t="str">
            <v>gemiddeld</v>
          </cell>
          <cell r="H28">
            <v>186</v>
          </cell>
          <cell r="I28">
            <v>0</v>
          </cell>
          <cell r="J28">
            <v>404</v>
          </cell>
          <cell r="K28">
            <v>0</v>
          </cell>
          <cell r="L28">
            <v>335</v>
          </cell>
          <cell r="M28">
            <v>63</v>
          </cell>
          <cell r="N28">
            <v>0</v>
          </cell>
          <cell r="O28">
            <v>364</v>
          </cell>
          <cell r="P28">
            <v>187</v>
          </cell>
          <cell r="Q28">
            <v>247</v>
          </cell>
          <cell r="R28">
            <v>273</v>
          </cell>
          <cell r="S28">
            <v>1810</v>
          </cell>
          <cell r="T28">
            <v>3216</v>
          </cell>
          <cell r="U28" t="str">
            <v>nvt</v>
          </cell>
          <cell r="V28">
            <v>653</v>
          </cell>
          <cell r="W28">
            <v>3216</v>
          </cell>
          <cell r="Y28">
            <v>653</v>
          </cell>
          <cell r="Z28">
            <v>335</v>
          </cell>
          <cell r="AA28">
            <v>2881</v>
          </cell>
          <cell r="AB28">
            <v>0</v>
          </cell>
        </row>
        <row r="29">
          <cell r="E29" t="str">
            <v>TW_hoog_0,6-HR</v>
          </cell>
          <cell r="F29" t="str">
            <v>(0,6-HR-s1)</v>
          </cell>
          <cell r="G29" t="str">
            <v>hoog</v>
          </cell>
          <cell r="H29">
            <v>212</v>
          </cell>
          <cell r="I29">
            <v>0</v>
          </cell>
          <cell r="J29">
            <v>953</v>
          </cell>
          <cell r="K29">
            <v>0</v>
          </cell>
          <cell r="L29">
            <v>335</v>
          </cell>
          <cell r="M29">
            <v>63</v>
          </cell>
          <cell r="N29">
            <v>0</v>
          </cell>
          <cell r="O29">
            <v>910</v>
          </cell>
          <cell r="P29">
            <v>433</v>
          </cell>
          <cell r="Q29">
            <v>370</v>
          </cell>
          <cell r="R29">
            <v>486</v>
          </cell>
          <cell r="S29">
            <v>3728</v>
          </cell>
          <cell r="T29">
            <v>6263</v>
          </cell>
          <cell r="U29" t="str">
            <v>nvt</v>
          </cell>
          <cell r="V29">
            <v>1228</v>
          </cell>
          <cell r="W29">
            <v>6263</v>
          </cell>
          <cell r="Y29">
            <v>1228</v>
          </cell>
          <cell r="Z29">
            <v>335</v>
          </cell>
          <cell r="AA29">
            <v>5927</v>
          </cell>
          <cell r="AB29">
            <v>0</v>
          </cell>
        </row>
        <row r="30">
          <cell r="E30" t="str">
            <v>TW_laag_0,4-HR</v>
          </cell>
          <cell r="F30" t="str">
            <v>excellent gebied</v>
          </cell>
          <cell r="G30" t="str">
            <v>laag</v>
          </cell>
          <cell r="H30">
            <v>116</v>
          </cell>
          <cell r="I30">
            <v>0</v>
          </cell>
          <cell r="J30">
            <v>70</v>
          </cell>
          <cell r="K30">
            <v>0</v>
          </cell>
          <cell r="L30">
            <v>335</v>
          </cell>
          <cell r="M30">
            <v>63</v>
          </cell>
          <cell r="N30">
            <v>0</v>
          </cell>
          <cell r="O30">
            <v>0</v>
          </cell>
          <cell r="P30">
            <v>259</v>
          </cell>
          <cell r="Q30">
            <v>0</v>
          </cell>
          <cell r="R30">
            <v>122</v>
          </cell>
          <cell r="S30">
            <v>1089</v>
          </cell>
          <cell r="T30">
            <v>1805</v>
          </cell>
          <cell r="U30">
            <v>93</v>
          </cell>
          <cell r="V30">
            <v>249</v>
          </cell>
          <cell r="W30">
            <v>1712</v>
          </cell>
          <cell r="Y30">
            <v>249</v>
          </cell>
          <cell r="Z30">
            <v>335</v>
          </cell>
          <cell r="AA30">
            <v>1470</v>
          </cell>
          <cell r="AB30">
            <v>93</v>
          </cell>
        </row>
        <row r="31">
          <cell r="E31" t="str">
            <v>TW_gemiddeld_0,4-HR</v>
          </cell>
          <cell r="F31" t="str">
            <v>gas, epc 0,4</v>
          </cell>
          <cell r="G31" t="str">
            <v>gemiddeld</v>
          </cell>
          <cell r="H31">
            <v>186</v>
          </cell>
          <cell r="I31">
            <v>0</v>
          </cell>
          <cell r="J31">
            <v>90</v>
          </cell>
          <cell r="K31">
            <v>0</v>
          </cell>
          <cell r="L31">
            <v>335</v>
          </cell>
          <cell r="M31">
            <v>63</v>
          </cell>
          <cell r="N31">
            <v>0</v>
          </cell>
          <cell r="O31">
            <v>364</v>
          </cell>
          <cell r="P31">
            <v>187</v>
          </cell>
          <cell r="Q31">
            <v>247</v>
          </cell>
          <cell r="R31">
            <v>273</v>
          </cell>
          <cell r="S31">
            <v>1810</v>
          </cell>
          <cell r="T31">
            <v>3216</v>
          </cell>
          <cell r="U31">
            <v>93</v>
          </cell>
          <cell r="V31">
            <v>338</v>
          </cell>
          <cell r="W31">
            <v>3123</v>
          </cell>
          <cell r="Y31">
            <v>339</v>
          </cell>
          <cell r="Z31">
            <v>335</v>
          </cell>
          <cell r="AA31">
            <v>2881</v>
          </cell>
          <cell r="AB31">
            <v>93</v>
          </cell>
        </row>
        <row r="32">
          <cell r="E32" t="str">
            <v>TW_hoog_0,4-HR</v>
          </cell>
          <cell r="F32" t="str">
            <v>(0,4-HR-s1)</v>
          </cell>
          <cell r="G32" t="str">
            <v>hoog</v>
          </cell>
          <cell r="H32">
            <v>212</v>
          </cell>
          <cell r="I32">
            <v>0</v>
          </cell>
          <cell r="J32">
            <v>186</v>
          </cell>
          <cell r="K32">
            <v>0</v>
          </cell>
          <cell r="L32">
            <v>335</v>
          </cell>
          <cell r="M32">
            <v>63</v>
          </cell>
          <cell r="N32">
            <v>0</v>
          </cell>
          <cell r="O32">
            <v>910</v>
          </cell>
          <cell r="P32">
            <v>433</v>
          </cell>
          <cell r="Q32">
            <v>370</v>
          </cell>
          <cell r="R32">
            <v>486</v>
          </cell>
          <cell r="S32">
            <v>3728</v>
          </cell>
          <cell r="T32">
            <v>6262</v>
          </cell>
          <cell r="U32">
            <v>92</v>
          </cell>
          <cell r="V32">
            <v>462</v>
          </cell>
          <cell r="W32">
            <v>6170</v>
          </cell>
          <cell r="Y32">
            <v>461</v>
          </cell>
          <cell r="Z32">
            <v>335</v>
          </cell>
          <cell r="AA32">
            <v>5927</v>
          </cell>
          <cell r="AB32">
            <v>92</v>
          </cell>
        </row>
        <row r="33">
          <cell r="E33" t="str">
            <v>TW_laag_0,4-WP</v>
          </cell>
          <cell r="F33" t="str">
            <v>eis 2015 gasloos</v>
          </cell>
          <cell r="G33" t="str">
            <v>laag</v>
          </cell>
          <cell r="H33">
            <v>0</v>
          </cell>
          <cell r="I33">
            <v>250</v>
          </cell>
          <cell r="J33">
            <v>0</v>
          </cell>
          <cell r="K33">
            <v>424</v>
          </cell>
          <cell r="L33">
            <v>637</v>
          </cell>
          <cell r="M33">
            <v>0</v>
          </cell>
          <cell r="N33">
            <v>450</v>
          </cell>
          <cell r="O33">
            <v>0</v>
          </cell>
          <cell r="P33">
            <v>259</v>
          </cell>
          <cell r="Q33">
            <v>0</v>
          </cell>
          <cell r="R33">
            <v>122</v>
          </cell>
          <cell r="S33">
            <v>1089</v>
          </cell>
          <cell r="T33">
            <v>3231</v>
          </cell>
          <cell r="U33" t="str">
            <v>nvt</v>
          </cell>
          <cell r="V33">
            <v>0</v>
          </cell>
          <cell r="W33">
            <v>3231</v>
          </cell>
          <cell r="Y33">
            <v>0</v>
          </cell>
          <cell r="Z33">
            <v>1311</v>
          </cell>
          <cell r="AA33">
            <v>1920</v>
          </cell>
          <cell r="AB33">
            <v>0</v>
          </cell>
        </row>
        <row r="34">
          <cell r="E34" t="str">
            <v>TW_gemiddeld_0,4-WP</v>
          </cell>
          <cell r="F34" t="str">
            <v>wp, epc 0,4</v>
          </cell>
          <cell r="G34" t="str">
            <v>gemiddeld</v>
          </cell>
          <cell r="H34">
            <v>0</v>
          </cell>
          <cell r="I34">
            <v>402</v>
          </cell>
          <cell r="J34">
            <v>0</v>
          </cell>
          <cell r="K34">
            <v>652</v>
          </cell>
          <cell r="L34">
            <v>637</v>
          </cell>
          <cell r="M34">
            <v>0</v>
          </cell>
          <cell r="N34">
            <v>450</v>
          </cell>
          <cell r="O34">
            <v>364</v>
          </cell>
          <cell r="P34">
            <v>187</v>
          </cell>
          <cell r="Q34">
            <v>247</v>
          </cell>
          <cell r="R34">
            <v>273</v>
          </cell>
          <cell r="S34">
            <v>1810</v>
          </cell>
          <cell r="T34">
            <v>5021</v>
          </cell>
          <cell r="U34" t="str">
            <v>nvt</v>
          </cell>
          <cell r="V34">
            <v>0</v>
          </cell>
          <cell r="W34">
            <v>5021</v>
          </cell>
          <cell r="Y34">
            <v>0</v>
          </cell>
          <cell r="Z34">
            <v>1691</v>
          </cell>
          <cell r="AA34">
            <v>3331</v>
          </cell>
          <cell r="AB34">
            <v>0</v>
          </cell>
        </row>
        <row r="35">
          <cell r="E35" t="str">
            <v>TW_hoog_0,4-WP</v>
          </cell>
          <cell r="F35" t="str">
            <v>(0,4-wp-s1)</v>
          </cell>
          <cell r="G35" t="str">
            <v>hoog</v>
          </cell>
          <cell r="H35">
            <v>0</v>
          </cell>
          <cell r="I35">
            <v>458</v>
          </cell>
          <cell r="J35">
            <v>0</v>
          </cell>
          <cell r="K35">
            <v>1784</v>
          </cell>
          <cell r="L35">
            <v>637</v>
          </cell>
          <cell r="M35">
            <v>0</v>
          </cell>
          <cell r="N35">
            <v>450</v>
          </cell>
          <cell r="O35">
            <v>910</v>
          </cell>
          <cell r="P35">
            <v>433</v>
          </cell>
          <cell r="Q35">
            <v>370</v>
          </cell>
          <cell r="R35">
            <v>486</v>
          </cell>
          <cell r="S35">
            <v>3729</v>
          </cell>
          <cell r="T35">
            <v>9258</v>
          </cell>
          <cell r="U35" t="str">
            <v>nvt</v>
          </cell>
          <cell r="V35">
            <v>0</v>
          </cell>
          <cell r="W35">
            <v>9258</v>
          </cell>
          <cell r="Y35">
            <v>0</v>
          </cell>
          <cell r="Z35">
            <v>2879</v>
          </cell>
          <cell r="AA35">
            <v>6378</v>
          </cell>
          <cell r="AB35">
            <v>0</v>
          </cell>
        </row>
        <row r="36">
          <cell r="E36" t="str">
            <v>TW_laag_0,0-WP</v>
          </cell>
          <cell r="F36" t="str">
            <v>energieneutraal g.g.</v>
          </cell>
          <cell r="G36" t="str">
            <v>laag</v>
          </cell>
          <cell r="H36">
            <v>0</v>
          </cell>
          <cell r="I36">
            <v>250</v>
          </cell>
          <cell r="J36">
            <v>0</v>
          </cell>
          <cell r="K36">
            <v>356</v>
          </cell>
          <cell r="L36">
            <v>637</v>
          </cell>
          <cell r="M36">
            <v>0</v>
          </cell>
          <cell r="N36">
            <v>450</v>
          </cell>
          <cell r="O36">
            <v>0</v>
          </cell>
          <cell r="P36">
            <v>259</v>
          </cell>
          <cell r="Q36">
            <v>0</v>
          </cell>
          <cell r="R36">
            <v>122</v>
          </cell>
          <cell r="S36">
            <v>1088</v>
          </cell>
          <cell r="T36">
            <v>3162</v>
          </cell>
          <cell r="U36">
            <v>1868</v>
          </cell>
          <cell r="V36">
            <v>0</v>
          </cell>
          <cell r="W36">
            <v>1294</v>
          </cell>
          <cell r="Y36">
            <v>0</v>
          </cell>
          <cell r="Z36">
            <v>1243</v>
          </cell>
          <cell r="AA36">
            <v>1919</v>
          </cell>
          <cell r="AB36">
            <v>1868</v>
          </cell>
        </row>
        <row r="37">
          <cell r="E37" t="str">
            <v>TW_gemiddeld_0,0-WP</v>
          </cell>
          <cell r="F37" t="str">
            <v>wp, epc 0,0</v>
          </cell>
          <cell r="G37" t="str">
            <v>gemiddeld</v>
          </cell>
          <cell r="H37">
            <v>0</v>
          </cell>
          <cell r="I37">
            <v>402</v>
          </cell>
          <cell r="J37">
            <v>0</v>
          </cell>
          <cell r="K37">
            <v>455</v>
          </cell>
          <cell r="L37">
            <v>637</v>
          </cell>
          <cell r="M37">
            <v>0</v>
          </cell>
          <cell r="N37">
            <v>450</v>
          </cell>
          <cell r="O37">
            <v>364</v>
          </cell>
          <cell r="P37">
            <v>187</v>
          </cell>
          <cell r="Q37">
            <v>247</v>
          </cell>
          <cell r="R37">
            <v>273</v>
          </cell>
          <cell r="S37">
            <v>1809</v>
          </cell>
          <cell r="T37">
            <v>4824</v>
          </cell>
          <cell r="U37">
            <v>1869</v>
          </cell>
          <cell r="V37">
            <v>0</v>
          </cell>
          <cell r="W37">
            <v>2955</v>
          </cell>
          <cell r="Y37">
            <v>0</v>
          </cell>
          <cell r="Z37">
            <v>1494</v>
          </cell>
          <cell r="AA37">
            <v>3330</v>
          </cell>
          <cell r="AB37">
            <v>1869</v>
          </cell>
        </row>
        <row r="38">
          <cell r="E38" t="str">
            <v>TW_hoog_0,0-WP</v>
          </cell>
          <cell r="F38" t="str">
            <v>(0,0-wp-s1)</v>
          </cell>
          <cell r="G38" t="str">
            <v>hoog</v>
          </cell>
          <cell r="H38">
            <v>0</v>
          </cell>
          <cell r="I38">
            <v>458</v>
          </cell>
          <cell r="J38">
            <v>0</v>
          </cell>
          <cell r="K38">
            <v>946</v>
          </cell>
          <cell r="L38">
            <v>637</v>
          </cell>
          <cell r="M38">
            <v>0</v>
          </cell>
          <cell r="N38">
            <v>450</v>
          </cell>
          <cell r="O38">
            <v>910</v>
          </cell>
          <cell r="P38">
            <v>433</v>
          </cell>
          <cell r="Q38">
            <v>370</v>
          </cell>
          <cell r="R38">
            <v>486</v>
          </cell>
          <cell r="S38">
            <v>3728</v>
          </cell>
          <cell r="T38">
            <v>8418</v>
          </cell>
          <cell r="U38">
            <v>1867</v>
          </cell>
          <cell r="V38">
            <v>0</v>
          </cell>
          <cell r="W38">
            <v>6551</v>
          </cell>
          <cell r="Y38">
            <v>0</v>
          </cell>
          <cell r="Z38">
            <v>2041</v>
          </cell>
          <cell r="AA38">
            <v>6377</v>
          </cell>
          <cell r="AB38">
            <v>1867</v>
          </cell>
        </row>
        <row r="39">
          <cell r="E39" t="str">
            <v>TW_laag_</v>
          </cell>
          <cell r="F39" t="str">
            <v xml:space="preserve">energieneutraal </v>
          </cell>
          <cell r="G39" t="str">
            <v>laag</v>
          </cell>
          <cell r="H39">
            <v>0</v>
          </cell>
          <cell r="I39">
            <v>250</v>
          </cell>
          <cell r="J39">
            <v>0</v>
          </cell>
          <cell r="K39">
            <v>356</v>
          </cell>
          <cell r="L39">
            <v>637</v>
          </cell>
          <cell r="M39">
            <v>0</v>
          </cell>
          <cell r="N39">
            <v>450</v>
          </cell>
          <cell r="O39">
            <v>0</v>
          </cell>
          <cell r="P39">
            <v>259</v>
          </cell>
          <cell r="Q39">
            <v>0</v>
          </cell>
          <cell r="R39">
            <v>122</v>
          </cell>
          <cell r="S39">
            <v>1088</v>
          </cell>
          <cell r="T39">
            <v>3162</v>
          </cell>
          <cell r="U39">
            <v>3162</v>
          </cell>
          <cell r="V39">
            <v>0</v>
          </cell>
          <cell r="W39">
            <v>0</v>
          </cell>
          <cell r="Y39">
            <v>0</v>
          </cell>
          <cell r="Z39">
            <v>1243</v>
          </cell>
          <cell r="AA39">
            <v>1919</v>
          </cell>
          <cell r="AB39">
            <v>3162</v>
          </cell>
        </row>
        <row r="40">
          <cell r="E40" t="str">
            <v>TW_gemiddeld_0</v>
          </cell>
          <cell r="F40" t="str">
            <v>wp, XXL</v>
          </cell>
          <cell r="G40" t="str">
            <v>gemiddeld</v>
          </cell>
          <cell r="H40">
            <v>0</v>
          </cell>
          <cell r="I40">
            <v>402</v>
          </cell>
          <cell r="J40">
            <v>0</v>
          </cell>
          <cell r="K40">
            <v>455</v>
          </cell>
          <cell r="L40">
            <v>637</v>
          </cell>
          <cell r="M40">
            <v>0</v>
          </cell>
          <cell r="N40">
            <v>450</v>
          </cell>
          <cell r="O40">
            <v>364</v>
          </cell>
          <cell r="P40">
            <v>187</v>
          </cell>
          <cell r="Q40">
            <v>247</v>
          </cell>
          <cell r="R40">
            <v>273</v>
          </cell>
          <cell r="S40">
            <v>1809</v>
          </cell>
          <cell r="T40">
            <v>4824</v>
          </cell>
          <cell r="U40">
            <v>4824</v>
          </cell>
          <cell r="V40">
            <v>0</v>
          </cell>
          <cell r="W40">
            <v>0</v>
          </cell>
          <cell r="Y40">
            <v>0</v>
          </cell>
          <cell r="Z40">
            <v>1494</v>
          </cell>
          <cell r="AA40">
            <v>3330</v>
          </cell>
          <cell r="AB40">
            <v>4824</v>
          </cell>
        </row>
        <row r="41">
          <cell r="E41" t="str">
            <v>TW_hoog_0</v>
          </cell>
          <cell r="F41" t="str">
            <v>(0,0-wp-XXL)</v>
          </cell>
          <cell r="G41" t="str">
            <v>hoog</v>
          </cell>
          <cell r="H41">
            <v>0</v>
          </cell>
          <cell r="I41">
            <v>458</v>
          </cell>
          <cell r="J41">
            <v>0</v>
          </cell>
          <cell r="K41">
            <v>946</v>
          </cell>
          <cell r="L41">
            <v>637</v>
          </cell>
          <cell r="M41">
            <v>0</v>
          </cell>
          <cell r="N41">
            <v>450</v>
          </cell>
          <cell r="O41">
            <v>910</v>
          </cell>
          <cell r="P41">
            <v>433</v>
          </cell>
          <cell r="Q41">
            <v>370</v>
          </cell>
          <cell r="R41">
            <v>486</v>
          </cell>
          <cell r="S41">
            <v>3728</v>
          </cell>
          <cell r="T41">
            <v>8418</v>
          </cell>
          <cell r="U41">
            <v>8418</v>
          </cell>
          <cell r="V41">
            <v>0</v>
          </cell>
          <cell r="W41">
            <v>0</v>
          </cell>
          <cell r="Y41">
            <v>0</v>
          </cell>
          <cell r="Z41">
            <v>2041</v>
          </cell>
          <cell r="AA41">
            <v>6377</v>
          </cell>
          <cell r="AB41">
            <v>8418</v>
          </cell>
        </row>
        <row r="43">
          <cell r="E43" t="str">
            <v>HW__</v>
          </cell>
          <cell r="J43" t="str">
            <v>Gebouwgebonden</v>
          </cell>
          <cell r="P43" t="str">
            <v>Huishoudelijk</v>
          </cell>
          <cell r="T43" t="str">
            <v>sub totaal</v>
          </cell>
          <cell r="V43" t="str">
            <v>Totaal</v>
          </cell>
        </row>
        <row r="44">
          <cell r="E44" t="str">
            <v>HW__</v>
          </cell>
          <cell r="F44" t="str">
            <v>hoekwoning</v>
          </cell>
          <cell r="G44" t="str">
            <v>profiel</v>
          </cell>
          <cell r="H44" t="str">
            <v>ruimteverwarming</v>
          </cell>
          <cell r="J44" t="str">
            <v>warm tapwater</v>
          </cell>
          <cell r="L44" t="str">
            <v>Gebouw installatie</v>
          </cell>
          <cell r="M44" t="str">
            <v>koken</v>
          </cell>
          <cell r="O44" t="str">
            <v>wasdroger</v>
          </cell>
          <cell r="P44" t="str">
            <v>wasmachine</v>
          </cell>
          <cell r="Q44" t="str">
            <v>vaatwasser</v>
          </cell>
          <cell r="R44" t="str">
            <v>verlichting</v>
          </cell>
          <cell r="S44" t="str">
            <v>overig</v>
          </cell>
          <cell r="T44" t="str">
            <v>totaal kWh verbruik</v>
          </cell>
          <cell r="U44" t="str">
            <v>totaal kWh opbrengst</v>
          </cell>
          <cell r="V44" t="str">
            <v>m3 gas verbruik</v>
          </cell>
          <cell r="W44" t="str">
            <v xml:space="preserve"> elektra verbruik (kWh)</v>
          </cell>
        </row>
        <row r="45">
          <cell r="E45" t="str">
            <v>HW__</v>
          </cell>
          <cell r="H45" t="str">
            <v>m3 gas</v>
          </cell>
          <cell r="I45" t="str">
            <v>kWh elektr.</v>
          </cell>
          <cell r="J45" t="str">
            <v>m3 gas</v>
          </cell>
          <cell r="K45" t="str">
            <v>kWh elektr.</v>
          </cell>
          <cell r="L45" t="str">
            <v>kWh elektr.</v>
          </cell>
          <cell r="M45" t="str">
            <v>m3 gas</v>
          </cell>
          <cell r="N45" t="str">
            <v>kWh elektr.</v>
          </cell>
          <cell r="O45" t="str">
            <v>kWh elektr.</v>
          </cell>
          <cell r="P45" t="str">
            <v>kWh elektr.</v>
          </cell>
          <cell r="Q45" t="str">
            <v>kWh elektr.</v>
          </cell>
          <cell r="R45" t="str">
            <v>kWh elektr.</v>
          </cell>
          <cell r="S45" t="str">
            <v>kWh elektr.</v>
          </cell>
          <cell r="U45" t="str">
            <v xml:space="preserve">PV </v>
          </cell>
          <cell r="Y45" t="str">
            <v>GG</v>
          </cell>
          <cell r="AA45" t="str">
            <v>HH</v>
          </cell>
          <cell r="AB45" t="str">
            <v>Duurzame opwekking</v>
          </cell>
        </row>
        <row r="46">
          <cell r="E46" t="str">
            <v>HW_laag_0,6-HR</v>
          </cell>
          <cell r="F46" t="str">
            <v>referentie</v>
          </cell>
          <cell r="G46" t="str">
            <v>laag</v>
          </cell>
          <cell r="H46">
            <v>246</v>
          </cell>
          <cell r="I46">
            <v>0</v>
          </cell>
          <cell r="J46">
            <v>184</v>
          </cell>
          <cell r="K46">
            <v>0</v>
          </cell>
          <cell r="L46">
            <v>344</v>
          </cell>
          <cell r="M46">
            <v>63</v>
          </cell>
          <cell r="N46">
            <v>0</v>
          </cell>
          <cell r="O46">
            <v>0</v>
          </cell>
          <cell r="P46">
            <v>259</v>
          </cell>
          <cell r="Q46">
            <v>0</v>
          </cell>
          <cell r="R46">
            <v>122</v>
          </cell>
          <cell r="S46">
            <v>1089</v>
          </cell>
          <cell r="T46">
            <v>1814</v>
          </cell>
          <cell r="U46" t="str">
            <v>nvt</v>
          </cell>
          <cell r="V46">
            <v>493</v>
          </cell>
          <cell r="W46">
            <v>1814</v>
          </cell>
          <cell r="Y46">
            <v>493</v>
          </cell>
          <cell r="Z46">
            <v>344</v>
          </cell>
          <cell r="AA46">
            <v>1470</v>
          </cell>
          <cell r="AB46">
            <v>0</v>
          </cell>
        </row>
        <row r="47">
          <cell r="E47" t="str">
            <v>HW_gemiddeld_0,6-HR</v>
          </cell>
          <cell r="F47" t="str">
            <v>gas, epc 0,6</v>
          </cell>
          <cell r="G47" t="str">
            <v>gemiddeld</v>
          </cell>
          <cell r="H47">
            <v>360</v>
          </cell>
          <cell r="I47">
            <v>0</v>
          </cell>
          <cell r="J47">
            <v>235</v>
          </cell>
          <cell r="K47">
            <v>0</v>
          </cell>
          <cell r="L47">
            <v>344</v>
          </cell>
          <cell r="M47">
            <v>63</v>
          </cell>
          <cell r="N47">
            <v>0</v>
          </cell>
          <cell r="O47">
            <v>364</v>
          </cell>
          <cell r="P47">
            <v>187</v>
          </cell>
          <cell r="Q47">
            <v>247</v>
          </cell>
          <cell r="R47">
            <v>273</v>
          </cell>
          <cell r="S47">
            <v>1810</v>
          </cell>
          <cell r="T47">
            <v>3225</v>
          </cell>
          <cell r="U47" t="str">
            <v>nvt</v>
          </cell>
          <cell r="V47">
            <v>657</v>
          </cell>
          <cell r="W47">
            <v>3225</v>
          </cell>
          <cell r="Y47">
            <v>658</v>
          </cell>
          <cell r="Z47">
            <v>344</v>
          </cell>
          <cell r="AA47">
            <v>2881</v>
          </cell>
          <cell r="AB47">
            <v>0</v>
          </cell>
        </row>
        <row r="48">
          <cell r="E48" t="str">
            <v>HW_hoog_0,6-HR</v>
          </cell>
          <cell r="F48" t="str">
            <v>(0,6-HR-s1)</v>
          </cell>
          <cell r="G48" t="str">
            <v>hoog</v>
          </cell>
          <cell r="H48">
            <v>402</v>
          </cell>
          <cell r="I48">
            <v>0</v>
          </cell>
          <cell r="J48">
            <v>488</v>
          </cell>
          <cell r="K48">
            <v>0</v>
          </cell>
          <cell r="L48">
            <v>344</v>
          </cell>
          <cell r="M48">
            <v>63</v>
          </cell>
          <cell r="N48">
            <v>0</v>
          </cell>
          <cell r="O48">
            <v>910</v>
          </cell>
          <cell r="P48">
            <v>433</v>
          </cell>
          <cell r="Q48">
            <v>370</v>
          </cell>
          <cell r="R48">
            <v>486</v>
          </cell>
          <cell r="S48">
            <v>3728</v>
          </cell>
          <cell r="T48">
            <v>6272</v>
          </cell>
          <cell r="U48" t="str">
            <v>nvt</v>
          </cell>
          <cell r="V48">
            <v>953</v>
          </cell>
          <cell r="W48">
            <v>6272</v>
          </cell>
          <cell r="Y48">
            <v>953</v>
          </cell>
          <cell r="Z48">
            <v>344</v>
          </cell>
          <cell r="AA48">
            <v>5927</v>
          </cell>
          <cell r="AB48">
            <v>0</v>
          </cell>
        </row>
        <row r="49">
          <cell r="E49" t="str">
            <v>HW_laag_0,4-HR</v>
          </cell>
          <cell r="F49" t="str">
            <v>excellent gebied</v>
          </cell>
          <cell r="G49" t="str">
            <v>laag</v>
          </cell>
          <cell r="H49">
            <v>227</v>
          </cell>
          <cell r="I49">
            <v>0</v>
          </cell>
          <cell r="J49">
            <v>70</v>
          </cell>
          <cell r="K49">
            <v>0</v>
          </cell>
          <cell r="L49">
            <v>342</v>
          </cell>
          <cell r="M49">
            <v>63</v>
          </cell>
          <cell r="N49">
            <v>0</v>
          </cell>
          <cell r="O49">
            <v>0</v>
          </cell>
          <cell r="P49">
            <v>259</v>
          </cell>
          <cell r="Q49">
            <v>0</v>
          </cell>
          <cell r="R49">
            <v>122</v>
          </cell>
          <cell r="S49">
            <v>1089</v>
          </cell>
          <cell r="T49">
            <v>1812</v>
          </cell>
          <cell r="U49">
            <v>279</v>
          </cell>
          <cell r="V49">
            <v>360</v>
          </cell>
          <cell r="W49">
            <v>1533</v>
          </cell>
          <cell r="Y49">
            <v>360</v>
          </cell>
          <cell r="Z49">
            <v>342</v>
          </cell>
          <cell r="AA49">
            <v>1470</v>
          </cell>
          <cell r="AB49">
            <v>279</v>
          </cell>
        </row>
        <row r="50">
          <cell r="E50" t="str">
            <v>HW_gemiddeld_0,4-HR</v>
          </cell>
          <cell r="F50" t="str">
            <v>gas, epc 0,4</v>
          </cell>
          <cell r="G50" t="str">
            <v>gemiddeld</v>
          </cell>
          <cell r="H50">
            <v>335</v>
          </cell>
          <cell r="I50">
            <v>0</v>
          </cell>
          <cell r="J50">
            <v>90</v>
          </cell>
          <cell r="K50">
            <v>0</v>
          </cell>
          <cell r="L50">
            <v>342</v>
          </cell>
          <cell r="M50">
            <v>63</v>
          </cell>
          <cell r="N50">
            <v>0</v>
          </cell>
          <cell r="O50">
            <v>364</v>
          </cell>
          <cell r="P50">
            <v>187</v>
          </cell>
          <cell r="Q50">
            <v>247</v>
          </cell>
          <cell r="R50">
            <v>273</v>
          </cell>
          <cell r="S50">
            <v>1809</v>
          </cell>
          <cell r="T50">
            <v>3222</v>
          </cell>
          <cell r="U50">
            <v>278</v>
          </cell>
          <cell r="V50">
            <v>487</v>
          </cell>
          <cell r="W50">
            <v>2944</v>
          </cell>
          <cell r="Y50">
            <v>488</v>
          </cell>
          <cell r="Z50">
            <v>342</v>
          </cell>
          <cell r="AA50">
            <v>2880</v>
          </cell>
          <cell r="AB50">
            <v>278</v>
          </cell>
        </row>
        <row r="51">
          <cell r="E51" t="str">
            <v>HW_hoog_0,4-HR</v>
          </cell>
          <cell r="F51" t="str">
            <v>(0,4-HR-s1)</v>
          </cell>
          <cell r="G51" t="str">
            <v>hoog</v>
          </cell>
          <cell r="H51">
            <v>374</v>
          </cell>
          <cell r="I51">
            <v>0</v>
          </cell>
          <cell r="J51">
            <v>186</v>
          </cell>
          <cell r="K51">
            <v>0</v>
          </cell>
          <cell r="L51">
            <v>342</v>
          </cell>
          <cell r="M51">
            <v>63</v>
          </cell>
          <cell r="N51">
            <v>0</v>
          </cell>
          <cell r="O51">
            <v>910</v>
          </cell>
          <cell r="P51">
            <v>433</v>
          </cell>
          <cell r="Q51">
            <v>370</v>
          </cell>
          <cell r="R51">
            <v>486</v>
          </cell>
          <cell r="S51">
            <v>3728</v>
          </cell>
          <cell r="T51">
            <v>6269</v>
          </cell>
          <cell r="U51">
            <v>278</v>
          </cell>
          <cell r="V51">
            <v>624</v>
          </cell>
          <cell r="W51">
            <v>5991</v>
          </cell>
          <cell r="Y51">
            <v>623</v>
          </cell>
          <cell r="Z51">
            <v>342</v>
          </cell>
          <cell r="AA51">
            <v>5927</v>
          </cell>
          <cell r="AB51">
            <v>278</v>
          </cell>
        </row>
        <row r="52">
          <cell r="E52" t="str">
            <v>HW_laag_0,4-WP</v>
          </cell>
          <cell r="F52" t="str">
            <v>eis 2015 gasloos</v>
          </cell>
          <cell r="G52" t="str">
            <v>laag</v>
          </cell>
          <cell r="H52">
            <v>0</v>
          </cell>
          <cell r="I52">
            <v>490</v>
          </cell>
          <cell r="J52">
            <v>0</v>
          </cell>
          <cell r="K52">
            <v>424</v>
          </cell>
          <cell r="L52">
            <v>625</v>
          </cell>
          <cell r="M52">
            <v>0</v>
          </cell>
          <cell r="N52">
            <v>450</v>
          </cell>
          <cell r="O52">
            <v>0</v>
          </cell>
          <cell r="P52">
            <v>259</v>
          </cell>
          <cell r="Q52">
            <v>0</v>
          </cell>
          <cell r="R52">
            <v>122</v>
          </cell>
          <cell r="S52">
            <v>1089</v>
          </cell>
          <cell r="T52">
            <v>3459</v>
          </cell>
          <cell r="U52" t="str">
            <v>nvt</v>
          </cell>
          <cell r="V52">
            <v>0</v>
          </cell>
          <cell r="W52">
            <v>3459</v>
          </cell>
          <cell r="Y52">
            <v>0</v>
          </cell>
          <cell r="Z52">
            <v>1539</v>
          </cell>
          <cell r="AA52">
            <v>1920</v>
          </cell>
          <cell r="AB52">
            <v>0</v>
          </cell>
        </row>
        <row r="53">
          <cell r="E53" t="str">
            <v>HW_gemiddeld_0,4-WP</v>
          </cell>
          <cell r="F53" t="str">
            <v>wp, epc 0,4</v>
          </cell>
          <cell r="G53" t="str">
            <v>gemiddeld</v>
          </cell>
          <cell r="H53">
            <v>0</v>
          </cell>
          <cell r="I53">
            <v>723</v>
          </cell>
          <cell r="J53">
            <v>0</v>
          </cell>
          <cell r="K53">
            <v>652</v>
          </cell>
          <cell r="L53">
            <v>625</v>
          </cell>
          <cell r="M53">
            <v>0</v>
          </cell>
          <cell r="N53">
            <v>450</v>
          </cell>
          <cell r="O53">
            <v>364</v>
          </cell>
          <cell r="P53">
            <v>187</v>
          </cell>
          <cell r="Q53">
            <v>247</v>
          </cell>
          <cell r="R53">
            <v>273</v>
          </cell>
          <cell r="S53">
            <v>1809</v>
          </cell>
          <cell r="T53">
            <v>5330</v>
          </cell>
          <cell r="U53" t="str">
            <v>nvt</v>
          </cell>
          <cell r="V53">
            <v>0</v>
          </cell>
          <cell r="W53">
            <v>5330</v>
          </cell>
          <cell r="Y53">
            <v>0</v>
          </cell>
          <cell r="Z53">
            <v>2000</v>
          </cell>
          <cell r="AA53">
            <v>3330</v>
          </cell>
          <cell r="AB53">
            <v>0</v>
          </cell>
        </row>
        <row r="54">
          <cell r="E54" t="str">
            <v>HW_hoog_0,4-WP</v>
          </cell>
          <cell r="F54" t="str">
            <v>(0,4-wp-s1)</v>
          </cell>
          <cell r="G54" t="str">
            <v>hoog</v>
          </cell>
          <cell r="H54">
            <v>0</v>
          </cell>
          <cell r="I54">
            <v>809</v>
          </cell>
          <cell r="J54">
            <v>0</v>
          </cell>
          <cell r="K54">
            <v>1784</v>
          </cell>
          <cell r="L54">
            <v>625</v>
          </cell>
          <cell r="M54">
            <v>0</v>
          </cell>
          <cell r="N54">
            <v>450</v>
          </cell>
          <cell r="O54">
            <v>910</v>
          </cell>
          <cell r="P54">
            <v>433</v>
          </cell>
          <cell r="Q54">
            <v>370</v>
          </cell>
          <cell r="R54">
            <v>486</v>
          </cell>
          <cell r="S54">
            <v>3728</v>
          </cell>
          <cell r="T54">
            <v>9596</v>
          </cell>
          <cell r="U54" t="str">
            <v>nvt</v>
          </cell>
          <cell r="V54">
            <v>0</v>
          </cell>
          <cell r="W54">
            <v>9596</v>
          </cell>
          <cell r="Y54">
            <v>0</v>
          </cell>
          <cell r="Z54">
            <v>3218</v>
          </cell>
          <cell r="AA54">
            <v>6377</v>
          </cell>
          <cell r="AB54">
            <v>0</v>
          </cell>
        </row>
        <row r="55">
          <cell r="E55" t="str">
            <v>HW_laag_0,0-WP</v>
          </cell>
          <cell r="F55" t="str">
            <v>energieneutraal g.g.</v>
          </cell>
          <cell r="G55" t="str">
            <v>laag</v>
          </cell>
          <cell r="H55">
            <v>0</v>
          </cell>
          <cell r="I55">
            <v>490</v>
          </cell>
          <cell r="J55">
            <v>0</v>
          </cell>
          <cell r="K55">
            <v>356</v>
          </cell>
          <cell r="L55">
            <v>625</v>
          </cell>
          <cell r="M55">
            <v>0</v>
          </cell>
          <cell r="N55">
            <v>450</v>
          </cell>
          <cell r="O55">
            <v>0</v>
          </cell>
          <cell r="P55">
            <v>259</v>
          </cell>
          <cell r="Q55">
            <v>0</v>
          </cell>
          <cell r="R55">
            <v>122</v>
          </cell>
          <cell r="S55">
            <v>1088</v>
          </cell>
          <cell r="T55">
            <v>3390</v>
          </cell>
          <cell r="U55">
            <v>2148</v>
          </cell>
          <cell r="V55">
            <v>0</v>
          </cell>
          <cell r="W55">
            <v>1242</v>
          </cell>
          <cell r="Y55">
            <v>0</v>
          </cell>
          <cell r="Z55">
            <v>1471</v>
          </cell>
          <cell r="AA55">
            <v>1919</v>
          </cell>
          <cell r="AB55">
            <v>2148</v>
          </cell>
        </row>
        <row r="56">
          <cell r="E56" t="str">
            <v>HW_gemiddeld_0,0-WP</v>
          </cell>
          <cell r="F56" t="str">
            <v>wp, epc 0,0</v>
          </cell>
          <cell r="G56" t="str">
            <v>gemiddeld</v>
          </cell>
          <cell r="H56">
            <v>0</v>
          </cell>
          <cell r="I56">
            <v>723</v>
          </cell>
          <cell r="J56">
            <v>0</v>
          </cell>
          <cell r="K56">
            <v>455</v>
          </cell>
          <cell r="L56">
            <v>625</v>
          </cell>
          <cell r="M56">
            <v>0</v>
          </cell>
          <cell r="N56">
            <v>450</v>
          </cell>
          <cell r="O56">
            <v>364</v>
          </cell>
          <cell r="P56">
            <v>187</v>
          </cell>
          <cell r="Q56">
            <v>247</v>
          </cell>
          <cell r="R56">
            <v>273</v>
          </cell>
          <cell r="S56">
            <v>1810</v>
          </cell>
          <cell r="T56">
            <v>5134</v>
          </cell>
          <cell r="U56">
            <v>2149</v>
          </cell>
          <cell r="V56">
            <v>0</v>
          </cell>
          <cell r="W56">
            <v>2985</v>
          </cell>
          <cell r="Y56">
            <v>0</v>
          </cell>
          <cell r="Z56">
            <v>1803</v>
          </cell>
          <cell r="AA56">
            <v>3331</v>
          </cell>
          <cell r="AB56">
            <v>2149</v>
          </cell>
        </row>
        <row r="57">
          <cell r="E57" t="str">
            <v>HW_hoog_0,0-WP</v>
          </cell>
          <cell r="F57" t="str">
            <v>(0,0-wp-s1)</v>
          </cell>
          <cell r="G57" t="str">
            <v>hoog</v>
          </cell>
          <cell r="H57">
            <v>0</v>
          </cell>
          <cell r="I57">
            <v>809</v>
          </cell>
          <cell r="J57">
            <v>0</v>
          </cell>
          <cell r="K57">
            <v>946</v>
          </cell>
          <cell r="L57">
            <v>625</v>
          </cell>
          <cell r="M57">
            <v>0</v>
          </cell>
          <cell r="N57">
            <v>450</v>
          </cell>
          <cell r="O57">
            <v>910</v>
          </cell>
          <cell r="P57">
            <v>433</v>
          </cell>
          <cell r="Q57">
            <v>370</v>
          </cell>
          <cell r="R57">
            <v>486</v>
          </cell>
          <cell r="S57">
            <v>3728</v>
          </cell>
          <cell r="T57">
            <v>8757</v>
          </cell>
          <cell r="U57">
            <v>2148</v>
          </cell>
          <cell r="V57">
            <v>0</v>
          </cell>
          <cell r="W57">
            <v>6609</v>
          </cell>
          <cell r="Y57">
            <v>0</v>
          </cell>
          <cell r="Z57">
            <v>2380</v>
          </cell>
          <cell r="AA57">
            <v>6377</v>
          </cell>
          <cell r="AB57">
            <v>2148</v>
          </cell>
        </row>
        <row r="58">
          <cell r="E58" t="str">
            <v>HW_laag_</v>
          </cell>
          <cell r="F58" t="str">
            <v xml:space="preserve">energieneutraal </v>
          </cell>
          <cell r="G58" t="str">
            <v>laag</v>
          </cell>
          <cell r="H58">
            <v>0</v>
          </cell>
          <cell r="I58">
            <v>490</v>
          </cell>
          <cell r="J58">
            <v>0</v>
          </cell>
          <cell r="K58">
            <v>356</v>
          </cell>
          <cell r="L58">
            <v>625</v>
          </cell>
          <cell r="M58">
            <v>0</v>
          </cell>
          <cell r="N58">
            <v>450</v>
          </cell>
          <cell r="O58">
            <v>0</v>
          </cell>
          <cell r="P58">
            <v>259</v>
          </cell>
          <cell r="Q58">
            <v>0</v>
          </cell>
          <cell r="R58">
            <v>122</v>
          </cell>
          <cell r="S58">
            <v>1088</v>
          </cell>
          <cell r="T58">
            <v>3390</v>
          </cell>
          <cell r="U58">
            <v>3390</v>
          </cell>
          <cell r="V58">
            <v>0</v>
          </cell>
          <cell r="W58">
            <v>0</v>
          </cell>
          <cell r="Y58">
            <v>0</v>
          </cell>
          <cell r="Z58">
            <v>1471</v>
          </cell>
          <cell r="AA58">
            <v>1919</v>
          </cell>
          <cell r="AB58">
            <v>3390</v>
          </cell>
        </row>
        <row r="59">
          <cell r="E59" t="str">
            <v>HW_gemiddeld_0</v>
          </cell>
          <cell r="F59" t="str">
            <v>wp, XXL</v>
          </cell>
          <cell r="G59" t="str">
            <v>gemiddeld</v>
          </cell>
          <cell r="H59">
            <v>0</v>
          </cell>
          <cell r="I59">
            <v>723</v>
          </cell>
          <cell r="J59">
            <v>0</v>
          </cell>
          <cell r="K59">
            <v>455</v>
          </cell>
          <cell r="L59">
            <v>625</v>
          </cell>
          <cell r="M59">
            <v>0</v>
          </cell>
          <cell r="N59">
            <v>450</v>
          </cell>
          <cell r="O59">
            <v>364</v>
          </cell>
          <cell r="P59">
            <v>187</v>
          </cell>
          <cell r="Q59">
            <v>247</v>
          </cell>
          <cell r="R59">
            <v>273</v>
          </cell>
          <cell r="S59">
            <v>1810</v>
          </cell>
          <cell r="T59">
            <v>5134</v>
          </cell>
          <cell r="U59">
            <v>5134</v>
          </cell>
          <cell r="V59">
            <v>0</v>
          </cell>
          <cell r="W59">
            <v>0</v>
          </cell>
          <cell r="Y59">
            <v>0</v>
          </cell>
          <cell r="Z59">
            <v>1803</v>
          </cell>
          <cell r="AA59">
            <v>3331</v>
          </cell>
          <cell r="AB59">
            <v>5134</v>
          </cell>
        </row>
        <row r="60">
          <cell r="E60" t="str">
            <v>HW_hoog_0</v>
          </cell>
          <cell r="F60" t="str">
            <v>(0,0-wp-XXL)</v>
          </cell>
          <cell r="G60" t="str">
            <v>hoog</v>
          </cell>
          <cell r="H60">
            <v>0</v>
          </cell>
          <cell r="I60">
            <v>809</v>
          </cell>
          <cell r="J60">
            <v>0</v>
          </cell>
          <cell r="K60">
            <v>946</v>
          </cell>
          <cell r="L60">
            <v>625</v>
          </cell>
          <cell r="M60">
            <v>0</v>
          </cell>
          <cell r="N60">
            <v>450</v>
          </cell>
          <cell r="O60">
            <v>910</v>
          </cell>
          <cell r="P60">
            <v>433</v>
          </cell>
          <cell r="Q60">
            <v>370</v>
          </cell>
          <cell r="R60">
            <v>486</v>
          </cell>
          <cell r="S60">
            <v>3728</v>
          </cell>
          <cell r="T60">
            <v>8757</v>
          </cell>
          <cell r="U60">
            <v>8757</v>
          </cell>
          <cell r="V60">
            <v>0</v>
          </cell>
          <cell r="W60">
            <v>0</v>
          </cell>
          <cell r="Y60">
            <v>0</v>
          </cell>
          <cell r="Z60">
            <v>2380</v>
          </cell>
          <cell r="AA60">
            <v>6377</v>
          </cell>
          <cell r="AB60">
            <v>8757</v>
          </cell>
        </row>
        <row r="62">
          <cell r="E62" t="str">
            <v>VS__</v>
          </cell>
          <cell r="J62" t="str">
            <v>Gebouwgebonden</v>
          </cell>
          <cell r="P62" t="str">
            <v>Huishoudelijk</v>
          </cell>
          <cell r="T62" t="str">
            <v>sub totaal</v>
          </cell>
          <cell r="V62" t="str">
            <v>Totaal</v>
          </cell>
        </row>
        <row r="63">
          <cell r="E63" t="str">
            <v>VS__</v>
          </cell>
          <cell r="F63" t="str">
            <v>vrijstaande woning</v>
          </cell>
          <cell r="G63" t="str">
            <v>profiel</v>
          </cell>
          <cell r="H63" t="str">
            <v>ruimteverwarming</v>
          </cell>
          <cell r="J63" t="str">
            <v>warm tapwater</v>
          </cell>
          <cell r="L63" t="str">
            <v>Gebouw installatie</v>
          </cell>
          <cell r="M63" t="str">
            <v>koken</v>
          </cell>
          <cell r="O63" t="str">
            <v>wasdroger</v>
          </cell>
          <cell r="P63" t="str">
            <v>wasmachine</v>
          </cell>
          <cell r="Q63" t="str">
            <v>vaatwasser</v>
          </cell>
          <cell r="R63" t="str">
            <v>verlichting</v>
          </cell>
          <cell r="S63" t="str">
            <v>overig</v>
          </cell>
          <cell r="T63" t="str">
            <v>totaal kWh verbruik</v>
          </cell>
          <cell r="U63" t="str">
            <v>totaal kWh opbrengst</v>
          </cell>
          <cell r="V63" t="str">
            <v>m3 gas verbruik</v>
          </cell>
          <cell r="W63" t="str">
            <v xml:space="preserve"> elektra verbruik (kWh)</v>
          </cell>
        </row>
        <row r="64">
          <cell r="E64" t="str">
            <v>VS__</v>
          </cell>
          <cell r="H64" t="str">
            <v>m3 gas</v>
          </cell>
          <cell r="I64" t="str">
            <v>kWh elektr.</v>
          </cell>
          <cell r="J64" t="str">
            <v>m3 gas</v>
          </cell>
          <cell r="K64" t="str">
            <v>kWh elektr.</v>
          </cell>
          <cell r="L64" t="str">
            <v>kWh elektr.</v>
          </cell>
          <cell r="M64" t="str">
            <v>m3 gas</v>
          </cell>
          <cell r="N64" t="str">
            <v>kWh elektr.</v>
          </cell>
          <cell r="O64" t="str">
            <v>kWh elektr.</v>
          </cell>
          <cell r="P64" t="str">
            <v>kWh elektr.</v>
          </cell>
          <cell r="Q64" t="str">
            <v>kWh elektr.</v>
          </cell>
          <cell r="R64" t="str">
            <v>kWh elektr.</v>
          </cell>
          <cell r="S64" t="str">
            <v>kWh elektr.</v>
          </cell>
          <cell r="U64" t="str">
            <v xml:space="preserve">PV </v>
          </cell>
          <cell r="Y64" t="str">
            <v>GG</v>
          </cell>
          <cell r="AA64" t="str">
            <v>HH</v>
          </cell>
          <cell r="AB64" t="str">
            <v>Duurzame opwekking</v>
          </cell>
        </row>
        <row r="65">
          <cell r="E65" t="str">
            <v>VS_laag_0,6-HR</v>
          </cell>
          <cell r="F65" t="str">
            <v>referentie</v>
          </cell>
          <cell r="G65" t="str">
            <v>laag</v>
          </cell>
          <cell r="H65">
            <v>400</v>
          </cell>
          <cell r="I65">
            <v>0</v>
          </cell>
          <cell r="J65">
            <v>117</v>
          </cell>
          <cell r="K65">
            <v>0</v>
          </cell>
          <cell r="L65">
            <v>468</v>
          </cell>
          <cell r="M65">
            <v>63</v>
          </cell>
          <cell r="N65">
            <v>0</v>
          </cell>
          <cell r="O65">
            <v>0</v>
          </cell>
          <cell r="P65">
            <v>259</v>
          </cell>
          <cell r="Q65">
            <v>0</v>
          </cell>
          <cell r="R65">
            <v>166</v>
          </cell>
          <cell r="S65">
            <v>1089</v>
          </cell>
          <cell r="T65">
            <v>1982</v>
          </cell>
          <cell r="U65" t="str">
            <v>nvt</v>
          </cell>
          <cell r="V65">
            <v>581</v>
          </cell>
          <cell r="W65">
            <v>1982</v>
          </cell>
          <cell r="Y65">
            <v>580</v>
          </cell>
          <cell r="Z65">
            <v>468</v>
          </cell>
          <cell r="AA65">
            <v>1514</v>
          </cell>
          <cell r="AB65">
            <v>0</v>
          </cell>
        </row>
        <row r="66">
          <cell r="E66" t="str">
            <v>VS_gemiddeld_0,6-HR</v>
          </cell>
          <cell r="F66" t="str">
            <v>gas, epc 0,6</v>
          </cell>
          <cell r="G66" t="str">
            <v>gemiddeld</v>
          </cell>
          <cell r="H66">
            <v>572</v>
          </cell>
          <cell r="I66">
            <v>0</v>
          </cell>
          <cell r="J66">
            <v>242</v>
          </cell>
          <cell r="K66">
            <v>0</v>
          </cell>
          <cell r="L66">
            <v>468</v>
          </cell>
          <cell r="M66">
            <v>63</v>
          </cell>
          <cell r="N66">
            <v>0</v>
          </cell>
          <cell r="O66">
            <v>364</v>
          </cell>
          <cell r="P66">
            <v>187</v>
          </cell>
          <cell r="Q66">
            <v>247</v>
          </cell>
          <cell r="R66">
            <v>497</v>
          </cell>
          <cell r="S66">
            <v>1809</v>
          </cell>
          <cell r="T66">
            <v>3572</v>
          </cell>
          <cell r="U66" t="str">
            <v>nvt</v>
          </cell>
          <cell r="V66">
            <v>877</v>
          </cell>
          <cell r="W66">
            <v>3572</v>
          </cell>
          <cell r="Y66">
            <v>877</v>
          </cell>
          <cell r="Z66">
            <v>468</v>
          </cell>
          <cell r="AA66">
            <v>3104</v>
          </cell>
          <cell r="AB66">
            <v>0</v>
          </cell>
        </row>
        <row r="67">
          <cell r="E67" t="str">
            <v>VS_hoog_0,6-HR</v>
          </cell>
          <cell r="F67" t="str">
            <v>(0,6-HR-s1)</v>
          </cell>
          <cell r="G67" t="str">
            <v>hoog</v>
          </cell>
          <cell r="H67">
            <v>636</v>
          </cell>
          <cell r="I67">
            <v>0</v>
          </cell>
          <cell r="J67">
            <v>534</v>
          </cell>
          <cell r="K67">
            <v>0</v>
          </cell>
          <cell r="L67">
            <v>468</v>
          </cell>
          <cell r="M67">
            <v>63</v>
          </cell>
          <cell r="N67">
            <v>0</v>
          </cell>
          <cell r="O67">
            <v>910</v>
          </cell>
          <cell r="P67">
            <v>433</v>
          </cell>
          <cell r="Q67">
            <v>370</v>
          </cell>
          <cell r="R67">
            <v>829</v>
          </cell>
          <cell r="S67">
            <v>3728</v>
          </cell>
          <cell r="T67">
            <v>6738</v>
          </cell>
          <cell r="U67" t="str">
            <v>nvt</v>
          </cell>
          <cell r="V67">
            <v>1233</v>
          </cell>
          <cell r="W67">
            <v>6738</v>
          </cell>
          <cell r="Y67">
            <v>1233</v>
          </cell>
          <cell r="Z67">
            <v>468</v>
          </cell>
          <cell r="AA67">
            <v>6270</v>
          </cell>
          <cell r="AB67">
            <v>0</v>
          </cell>
        </row>
        <row r="68">
          <cell r="E68" t="str">
            <v>VS_laag_0,4-HR</v>
          </cell>
          <cell r="F68" t="str">
            <v>excellent gebied</v>
          </cell>
          <cell r="G68" t="str">
            <v>laag</v>
          </cell>
          <cell r="H68">
            <v>400</v>
          </cell>
          <cell r="I68">
            <v>0</v>
          </cell>
          <cell r="J68">
            <v>64</v>
          </cell>
          <cell r="K68">
            <v>0</v>
          </cell>
          <cell r="L68">
            <v>468</v>
          </cell>
          <cell r="M68">
            <v>63</v>
          </cell>
          <cell r="N68">
            <v>0</v>
          </cell>
          <cell r="O68">
            <v>0</v>
          </cell>
          <cell r="P68">
            <v>259</v>
          </cell>
          <cell r="Q68">
            <v>0</v>
          </cell>
          <cell r="R68">
            <v>166</v>
          </cell>
          <cell r="S68">
            <v>1089</v>
          </cell>
          <cell r="T68">
            <v>1982</v>
          </cell>
          <cell r="U68">
            <v>836</v>
          </cell>
          <cell r="V68">
            <v>527</v>
          </cell>
          <cell r="W68">
            <v>1146</v>
          </cell>
          <cell r="Y68">
            <v>527</v>
          </cell>
          <cell r="Z68">
            <v>468</v>
          </cell>
          <cell r="AA68">
            <v>1514</v>
          </cell>
          <cell r="AB68">
            <v>836</v>
          </cell>
        </row>
        <row r="69">
          <cell r="E69" t="str">
            <v>VS_gemiddeld_0,4-HR</v>
          </cell>
          <cell r="F69" t="str">
            <v>gas, epc 0,4</v>
          </cell>
          <cell r="G69" t="str">
            <v>gemiddeld</v>
          </cell>
          <cell r="H69">
            <v>572</v>
          </cell>
          <cell r="I69">
            <v>0</v>
          </cell>
          <cell r="J69">
            <v>113</v>
          </cell>
          <cell r="K69">
            <v>0</v>
          </cell>
          <cell r="L69">
            <v>468</v>
          </cell>
          <cell r="M69">
            <v>63</v>
          </cell>
          <cell r="N69">
            <v>0</v>
          </cell>
          <cell r="O69">
            <v>364</v>
          </cell>
          <cell r="P69">
            <v>187</v>
          </cell>
          <cell r="Q69">
            <v>247</v>
          </cell>
          <cell r="R69">
            <v>497</v>
          </cell>
          <cell r="S69">
            <v>1810</v>
          </cell>
          <cell r="T69">
            <v>3573</v>
          </cell>
          <cell r="U69">
            <v>837</v>
          </cell>
          <cell r="V69">
            <v>749</v>
          </cell>
          <cell r="W69">
            <v>2736</v>
          </cell>
          <cell r="Y69">
            <v>748</v>
          </cell>
          <cell r="Z69">
            <v>468</v>
          </cell>
          <cell r="AA69">
            <v>3105</v>
          </cell>
          <cell r="AB69">
            <v>837</v>
          </cell>
        </row>
        <row r="70">
          <cell r="E70" t="str">
            <v>VS_hoog_0,4-HR</v>
          </cell>
          <cell r="F70" t="str">
            <v>(0,4-HR-s1)</v>
          </cell>
          <cell r="G70" t="str">
            <v>hoog</v>
          </cell>
          <cell r="H70">
            <v>636</v>
          </cell>
          <cell r="I70">
            <v>0</v>
          </cell>
          <cell r="J70">
            <v>257</v>
          </cell>
          <cell r="K70">
            <v>0</v>
          </cell>
          <cell r="L70">
            <v>468</v>
          </cell>
          <cell r="M70">
            <v>63</v>
          </cell>
          <cell r="N70">
            <v>0</v>
          </cell>
          <cell r="O70">
            <v>910</v>
          </cell>
          <cell r="P70">
            <v>433</v>
          </cell>
          <cell r="Q70">
            <v>370</v>
          </cell>
          <cell r="R70">
            <v>829</v>
          </cell>
          <cell r="S70">
            <v>3728</v>
          </cell>
          <cell r="T70">
            <v>6738</v>
          </cell>
          <cell r="U70">
            <v>836</v>
          </cell>
          <cell r="V70">
            <v>956</v>
          </cell>
          <cell r="W70">
            <v>5902</v>
          </cell>
          <cell r="Y70">
            <v>956</v>
          </cell>
          <cell r="Z70">
            <v>468</v>
          </cell>
          <cell r="AA70">
            <v>6270</v>
          </cell>
          <cell r="AB70">
            <v>836</v>
          </cell>
        </row>
        <row r="71">
          <cell r="E71" t="str">
            <v>VS_laag_0,4-WP</v>
          </cell>
          <cell r="F71" t="str">
            <v>eis 2015 gasloos</v>
          </cell>
          <cell r="G71" t="str">
            <v>laag</v>
          </cell>
          <cell r="H71">
            <v>0</v>
          </cell>
          <cell r="I71">
            <v>861</v>
          </cell>
          <cell r="J71">
            <v>0</v>
          </cell>
          <cell r="K71">
            <v>324</v>
          </cell>
          <cell r="L71">
            <v>902</v>
          </cell>
          <cell r="M71">
            <v>0</v>
          </cell>
          <cell r="N71">
            <v>450</v>
          </cell>
          <cell r="O71">
            <v>0</v>
          </cell>
          <cell r="P71">
            <v>259</v>
          </cell>
          <cell r="Q71">
            <v>0</v>
          </cell>
          <cell r="R71">
            <v>166</v>
          </cell>
          <cell r="S71">
            <v>1089</v>
          </cell>
          <cell r="T71">
            <v>4051</v>
          </cell>
          <cell r="U71" t="str">
            <v>nvt</v>
          </cell>
          <cell r="V71">
            <v>0</v>
          </cell>
          <cell r="W71">
            <v>4051</v>
          </cell>
          <cell r="Y71">
            <v>0</v>
          </cell>
          <cell r="Z71">
            <v>2087</v>
          </cell>
          <cell r="AA71">
            <v>1964</v>
          </cell>
          <cell r="AB71">
            <v>0</v>
          </cell>
        </row>
        <row r="72">
          <cell r="E72" t="str">
            <v>VS_gemiddeld_0,4-WP</v>
          </cell>
          <cell r="F72" t="str">
            <v>wp, epc 0,4</v>
          </cell>
          <cell r="G72" t="str">
            <v>gemiddeld</v>
          </cell>
          <cell r="H72">
            <v>0</v>
          </cell>
          <cell r="I72">
            <v>1233</v>
          </cell>
          <cell r="J72">
            <v>0</v>
          </cell>
          <cell r="K72">
            <v>797</v>
          </cell>
          <cell r="L72">
            <v>902</v>
          </cell>
          <cell r="M72">
            <v>0</v>
          </cell>
          <cell r="N72">
            <v>450</v>
          </cell>
          <cell r="O72">
            <v>364</v>
          </cell>
          <cell r="P72">
            <v>187</v>
          </cell>
          <cell r="Q72">
            <v>247</v>
          </cell>
          <cell r="R72">
            <v>497</v>
          </cell>
          <cell r="S72">
            <v>1809</v>
          </cell>
          <cell r="T72">
            <v>6486</v>
          </cell>
          <cell r="U72" t="str">
            <v>nvt</v>
          </cell>
          <cell r="V72">
            <v>0</v>
          </cell>
          <cell r="W72">
            <v>6486</v>
          </cell>
          <cell r="Y72">
            <v>0</v>
          </cell>
          <cell r="Z72">
            <v>2932</v>
          </cell>
          <cell r="AA72">
            <v>3554</v>
          </cell>
          <cell r="AB72">
            <v>0</v>
          </cell>
        </row>
        <row r="73">
          <cell r="E73" t="str">
            <v>VS_hoog_0,4-WP</v>
          </cell>
          <cell r="F73" t="str">
            <v>(0,4-wp-s1)</v>
          </cell>
          <cell r="G73" t="str">
            <v>hoog</v>
          </cell>
          <cell r="H73">
            <v>0</v>
          </cell>
          <cell r="I73">
            <v>1370</v>
          </cell>
          <cell r="J73">
            <v>0</v>
          </cell>
          <cell r="K73">
            <v>2103</v>
          </cell>
          <cell r="L73">
            <v>902</v>
          </cell>
          <cell r="M73">
            <v>0</v>
          </cell>
          <cell r="N73">
            <v>450</v>
          </cell>
          <cell r="O73">
            <v>910</v>
          </cell>
          <cell r="P73">
            <v>433</v>
          </cell>
          <cell r="Q73">
            <v>370</v>
          </cell>
          <cell r="R73">
            <v>829</v>
          </cell>
          <cell r="S73">
            <v>3728</v>
          </cell>
          <cell r="T73">
            <v>11095</v>
          </cell>
          <cell r="U73" t="str">
            <v>nvt</v>
          </cell>
          <cell r="V73">
            <v>0</v>
          </cell>
          <cell r="W73">
            <v>11095</v>
          </cell>
          <cell r="Y73">
            <v>0</v>
          </cell>
          <cell r="Z73">
            <v>4375</v>
          </cell>
          <cell r="AA73">
            <v>6720</v>
          </cell>
          <cell r="AB73">
            <v>0</v>
          </cell>
        </row>
        <row r="74">
          <cell r="E74" t="str">
            <v>VS_laag_0,0-WP</v>
          </cell>
          <cell r="F74" t="str">
            <v>energieneutraal g.g.</v>
          </cell>
          <cell r="G74" t="str">
            <v>laag</v>
          </cell>
          <cell r="H74">
            <v>0</v>
          </cell>
          <cell r="I74">
            <v>861</v>
          </cell>
          <cell r="J74">
            <v>0</v>
          </cell>
          <cell r="K74">
            <v>324</v>
          </cell>
          <cell r="L74">
            <v>902</v>
          </cell>
          <cell r="M74">
            <v>0</v>
          </cell>
          <cell r="N74">
            <v>450</v>
          </cell>
          <cell r="O74">
            <v>0</v>
          </cell>
          <cell r="P74">
            <v>259</v>
          </cell>
          <cell r="Q74">
            <v>0</v>
          </cell>
          <cell r="R74">
            <v>166</v>
          </cell>
          <cell r="S74">
            <v>1088</v>
          </cell>
          <cell r="T74">
            <v>4050</v>
          </cell>
          <cell r="U74">
            <v>3065</v>
          </cell>
          <cell r="V74">
            <v>0</v>
          </cell>
          <cell r="W74">
            <v>985</v>
          </cell>
          <cell r="Y74">
            <v>0</v>
          </cell>
          <cell r="Z74">
            <v>2087</v>
          </cell>
          <cell r="AA74">
            <v>1963</v>
          </cell>
          <cell r="AB74">
            <v>3065</v>
          </cell>
        </row>
        <row r="75">
          <cell r="E75" t="str">
            <v>VS_gemiddeld_0,0-WP</v>
          </cell>
          <cell r="F75" t="str">
            <v>wp, epc 0,0</v>
          </cell>
          <cell r="G75" t="str">
            <v>gemiddeld</v>
          </cell>
          <cell r="H75">
            <v>0</v>
          </cell>
          <cell r="I75">
            <v>1233</v>
          </cell>
          <cell r="J75">
            <v>0</v>
          </cell>
          <cell r="K75">
            <v>575</v>
          </cell>
          <cell r="L75">
            <v>902</v>
          </cell>
          <cell r="M75">
            <v>0</v>
          </cell>
          <cell r="N75">
            <v>450</v>
          </cell>
          <cell r="O75">
            <v>364</v>
          </cell>
          <cell r="P75">
            <v>187</v>
          </cell>
          <cell r="Q75">
            <v>247</v>
          </cell>
          <cell r="R75">
            <v>497</v>
          </cell>
          <cell r="S75">
            <v>1810</v>
          </cell>
          <cell r="T75">
            <v>6265</v>
          </cell>
          <cell r="U75">
            <v>3066</v>
          </cell>
          <cell r="V75">
            <v>0</v>
          </cell>
          <cell r="W75">
            <v>3199</v>
          </cell>
          <cell r="Y75">
            <v>0</v>
          </cell>
          <cell r="Z75">
            <v>2710</v>
          </cell>
          <cell r="AA75">
            <v>3555</v>
          </cell>
          <cell r="AB75">
            <v>3066</v>
          </cell>
        </row>
        <row r="76">
          <cell r="E76" t="str">
            <v>VS_hoog_0,0-WP</v>
          </cell>
          <cell r="F76" t="str">
            <v>(0,0-wp-s1)</v>
          </cell>
          <cell r="G76" t="str">
            <v>hoog</v>
          </cell>
          <cell r="H76">
            <v>0</v>
          </cell>
          <cell r="I76">
            <v>1370</v>
          </cell>
          <cell r="J76">
            <v>0</v>
          </cell>
          <cell r="K76">
            <v>1305</v>
          </cell>
          <cell r="L76">
            <v>902</v>
          </cell>
          <cell r="M76">
            <v>0</v>
          </cell>
          <cell r="N76">
            <v>450</v>
          </cell>
          <cell r="O76">
            <v>910</v>
          </cell>
          <cell r="P76">
            <v>433</v>
          </cell>
          <cell r="Q76">
            <v>370</v>
          </cell>
          <cell r="R76">
            <v>829</v>
          </cell>
          <cell r="S76">
            <v>3729</v>
          </cell>
          <cell r="T76">
            <v>10298</v>
          </cell>
          <cell r="U76">
            <v>3066</v>
          </cell>
          <cell r="V76">
            <v>0</v>
          </cell>
          <cell r="W76">
            <v>7232</v>
          </cell>
          <cell r="Y76">
            <v>0</v>
          </cell>
          <cell r="Z76">
            <v>3577</v>
          </cell>
          <cell r="AA76">
            <v>6721</v>
          </cell>
          <cell r="AB76">
            <v>3066</v>
          </cell>
        </row>
        <row r="77">
          <cell r="E77" t="str">
            <v>VS_laag_</v>
          </cell>
          <cell r="F77" t="str">
            <v xml:space="preserve">energieneutraal </v>
          </cell>
          <cell r="G77" t="str">
            <v>laag</v>
          </cell>
          <cell r="H77">
            <v>0</v>
          </cell>
          <cell r="I77">
            <v>861</v>
          </cell>
          <cell r="J77">
            <v>0</v>
          </cell>
          <cell r="K77">
            <v>324</v>
          </cell>
          <cell r="L77">
            <v>902</v>
          </cell>
          <cell r="M77">
            <v>0</v>
          </cell>
          <cell r="N77">
            <v>450</v>
          </cell>
          <cell r="O77">
            <v>0</v>
          </cell>
          <cell r="P77">
            <v>259</v>
          </cell>
          <cell r="Q77">
            <v>0</v>
          </cell>
          <cell r="R77">
            <v>166</v>
          </cell>
          <cell r="S77">
            <v>1088</v>
          </cell>
          <cell r="T77">
            <v>4050</v>
          </cell>
          <cell r="U77">
            <v>4050</v>
          </cell>
          <cell r="V77">
            <v>0</v>
          </cell>
          <cell r="W77">
            <v>0</v>
          </cell>
          <cell r="Y77">
            <v>0</v>
          </cell>
          <cell r="Z77">
            <v>2087</v>
          </cell>
          <cell r="AA77">
            <v>1963</v>
          </cell>
          <cell r="AB77">
            <v>4050</v>
          </cell>
        </row>
        <row r="78">
          <cell r="E78" t="str">
            <v>VS_gemiddeld_0</v>
          </cell>
          <cell r="F78" t="str">
            <v>wp, XXL</v>
          </cell>
          <cell r="G78" t="str">
            <v>gemiddeld</v>
          </cell>
          <cell r="H78">
            <v>0</v>
          </cell>
          <cell r="I78">
            <v>1233</v>
          </cell>
          <cell r="J78">
            <v>0</v>
          </cell>
          <cell r="K78">
            <v>575</v>
          </cell>
          <cell r="L78">
            <v>902</v>
          </cell>
          <cell r="M78">
            <v>0</v>
          </cell>
          <cell r="N78">
            <v>450</v>
          </cell>
          <cell r="O78">
            <v>364</v>
          </cell>
          <cell r="P78">
            <v>187</v>
          </cell>
          <cell r="Q78">
            <v>247</v>
          </cell>
          <cell r="R78">
            <v>497</v>
          </cell>
          <cell r="S78">
            <v>1810</v>
          </cell>
          <cell r="T78">
            <v>6265</v>
          </cell>
          <cell r="U78">
            <v>6265</v>
          </cell>
          <cell r="V78">
            <v>0</v>
          </cell>
          <cell r="W78">
            <v>0</v>
          </cell>
          <cell r="Y78">
            <v>0</v>
          </cell>
          <cell r="Z78">
            <v>2710</v>
          </cell>
          <cell r="AA78">
            <v>3555</v>
          </cell>
          <cell r="AB78">
            <v>6265</v>
          </cell>
        </row>
        <row r="79">
          <cell r="E79" t="str">
            <v>VS_hoog_0</v>
          </cell>
          <cell r="F79" t="str">
            <v>(0,0-wp-XXL)</v>
          </cell>
          <cell r="G79" t="str">
            <v>hoog</v>
          </cell>
          <cell r="H79">
            <v>0</v>
          </cell>
          <cell r="I79">
            <v>1370</v>
          </cell>
          <cell r="J79">
            <v>0</v>
          </cell>
          <cell r="K79">
            <v>1305</v>
          </cell>
          <cell r="L79">
            <v>902</v>
          </cell>
          <cell r="M79">
            <v>0</v>
          </cell>
          <cell r="N79">
            <v>450</v>
          </cell>
          <cell r="O79">
            <v>910</v>
          </cell>
          <cell r="P79">
            <v>433</v>
          </cell>
          <cell r="Q79">
            <v>370</v>
          </cell>
          <cell r="R79">
            <v>829</v>
          </cell>
          <cell r="S79">
            <v>3729</v>
          </cell>
          <cell r="T79">
            <v>10298</v>
          </cell>
          <cell r="U79">
            <v>10298</v>
          </cell>
          <cell r="V79">
            <v>0</v>
          </cell>
          <cell r="W79">
            <v>0</v>
          </cell>
          <cell r="Y79">
            <v>0</v>
          </cell>
          <cell r="Z79">
            <v>3577</v>
          </cell>
          <cell r="AA79">
            <v>6721</v>
          </cell>
          <cell r="AB79">
            <v>10298</v>
          </cell>
        </row>
      </sheetData>
      <sheetData sheetId="7">
        <row r="23">
          <cell r="H23">
            <v>1125</v>
          </cell>
        </row>
      </sheetData>
      <sheetData sheetId="8">
        <row r="87">
          <cell r="L87">
            <v>3618.8531600000001</v>
          </cell>
        </row>
      </sheetData>
      <sheetData sheetId="9">
        <row r="11">
          <cell r="C11">
            <v>267.74039999999997</v>
          </cell>
        </row>
      </sheetData>
      <sheetData sheetId="10" refreshError="1">
        <row r="2">
          <cell r="B2" t="str">
            <v>W</v>
          </cell>
        </row>
        <row r="3">
          <cell r="B3">
            <v>-90</v>
          </cell>
          <cell r="C3">
            <v>-85</v>
          </cell>
          <cell r="D3">
            <v>-80</v>
          </cell>
          <cell r="E3">
            <v>-75</v>
          </cell>
          <cell r="F3">
            <v>-70</v>
          </cell>
          <cell r="G3">
            <v>-65</v>
          </cell>
          <cell r="H3">
            <v>-60</v>
          </cell>
          <cell r="I3">
            <v>-55</v>
          </cell>
          <cell r="J3">
            <v>-50</v>
          </cell>
          <cell r="K3">
            <v>-45</v>
          </cell>
          <cell r="L3">
            <v>-40</v>
          </cell>
          <cell r="M3">
            <v>-35</v>
          </cell>
          <cell r="N3">
            <v>-30</v>
          </cell>
          <cell r="O3">
            <v>-25</v>
          </cell>
          <cell r="P3">
            <v>-20</v>
          </cell>
          <cell r="Q3">
            <v>-15</v>
          </cell>
          <cell r="R3">
            <v>-10</v>
          </cell>
          <cell r="S3">
            <v>-5</v>
          </cell>
          <cell r="T3">
            <v>0</v>
          </cell>
          <cell r="U3">
            <v>5</v>
          </cell>
          <cell r="V3">
            <v>10</v>
          </cell>
          <cell r="W3">
            <v>15</v>
          </cell>
          <cell r="X3">
            <v>20</v>
          </cell>
          <cell r="Y3">
            <v>25</v>
          </cell>
          <cell r="Z3">
            <v>30</v>
          </cell>
          <cell r="AA3">
            <v>35</v>
          </cell>
          <cell r="AB3">
            <v>40</v>
          </cell>
          <cell r="AC3">
            <v>45</v>
          </cell>
          <cell r="AD3">
            <v>50</v>
          </cell>
          <cell r="AE3">
            <v>55</v>
          </cell>
          <cell r="AF3">
            <v>60</v>
          </cell>
          <cell r="AG3">
            <v>65</v>
          </cell>
          <cell r="AH3">
            <v>70</v>
          </cell>
          <cell r="AI3">
            <v>75</v>
          </cell>
          <cell r="AJ3">
            <v>80</v>
          </cell>
          <cell r="AK3">
            <v>85</v>
          </cell>
          <cell r="AL3">
            <v>90</v>
          </cell>
        </row>
        <row r="4">
          <cell r="A4">
            <v>0</v>
          </cell>
          <cell r="B4">
            <v>0.87</v>
          </cell>
          <cell r="C4">
            <v>0.87</v>
          </cell>
          <cell r="D4">
            <v>0.87</v>
          </cell>
          <cell r="E4">
            <v>0.87</v>
          </cell>
          <cell r="F4">
            <v>0.87</v>
          </cell>
          <cell r="G4">
            <v>0.87</v>
          </cell>
          <cell r="H4">
            <v>0.87</v>
          </cell>
          <cell r="I4">
            <v>0.87</v>
          </cell>
          <cell r="J4">
            <v>0.87</v>
          </cell>
          <cell r="K4">
            <v>0.87</v>
          </cell>
          <cell r="L4">
            <v>0.87</v>
          </cell>
          <cell r="M4">
            <v>0.87</v>
          </cell>
          <cell r="N4">
            <v>0.87</v>
          </cell>
          <cell r="O4">
            <v>0.87</v>
          </cell>
          <cell r="P4">
            <v>0.87</v>
          </cell>
          <cell r="Q4">
            <v>0.87</v>
          </cell>
          <cell r="R4">
            <v>0.87</v>
          </cell>
          <cell r="S4">
            <v>0.87</v>
          </cell>
          <cell r="T4">
            <v>0.87</v>
          </cell>
          <cell r="U4">
            <v>0.87</v>
          </cell>
          <cell r="V4">
            <v>0.87</v>
          </cell>
          <cell r="W4">
            <v>0.87</v>
          </cell>
          <cell r="X4">
            <v>0.87</v>
          </cell>
          <cell r="Y4">
            <v>0.87</v>
          </cell>
          <cell r="Z4">
            <v>0.87</v>
          </cell>
          <cell r="AA4">
            <v>0.87</v>
          </cell>
          <cell r="AB4">
            <v>0.87</v>
          </cell>
          <cell r="AC4">
            <v>0.87</v>
          </cell>
          <cell r="AD4">
            <v>0.87</v>
          </cell>
          <cell r="AE4">
            <v>0.87</v>
          </cell>
          <cell r="AF4">
            <v>0.87</v>
          </cell>
          <cell r="AG4">
            <v>0.87</v>
          </cell>
          <cell r="AH4">
            <v>0.87</v>
          </cell>
          <cell r="AI4">
            <v>0.87</v>
          </cell>
          <cell r="AJ4">
            <v>0.87</v>
          </cell>
          <cell r="AK4">
            <v>0.87</v>
          </cell>
          <cell r="AL4">
            <v>0.87</v>
          </cell>
        </row>
        <row r="5">
          <cell r="A5">
            <v>5</v>
          </cell>
          <cell r="B5">
            <v>0.88</v>
          </cell>
          <cell r="C5">
            <v>0.88</v>
          </cell>
          <cell r="D5">
            <v>0.89</v>
          </cell>
          <cell r="E5">
            <v>0.89</v>
          </cell>
          <cell r="F5">
            <v>0.89</v>
          </cell>
          <cell r="G5">
            <v>0.9</v>
          </cell>
          <cell r="H5">
            <v>0.9</v>
          </cell>
          <cell r="I5">
            <v>0.9</v>
          </cell>
          <cell r="J5">
            <v>0.91</v>
          </cell>
          <cell r="K5">
            <v>0.91</v>
          </cell>
          <cell r="L5">
            <v>0.91</v>
          </cell>
          <cell r="M5">
            <v>0.91</v>
          </cell>
          <cell r="N5">
            <v>0.91</v>
          </cell>
          <cell r="O5">
            <v>0.91</v>
          </cell>
          <cell r="P5">
            <v>0.91</v>
          </cell>
          <cell r="Q5">
            <v>0.91</v>
          </cell>
          <cell r="R5">
            <v>0.91</v>
          </cell>
          <cell r="S5">
            <v>0.92</v>
          </cell>
          <cell r="T5">
            <v>0.92</v>
          </cell>
          <cell r="U5">
            <v>0.92</v>
          </cell>
          <cell r="V5">
            <v>0.91</v>
          </cell>
          <cell r="W5">
            <v>0.91</v>
          </cell>
          <cell r="X5">
            <v>0.91</v>
          </cell>
          <cell r="Y5">
            <v>0.91</v>
          </cell>
          <cell r="Z5">
            <v>0.91</v>
          </cell>
          <cell r="AA5">
            <v>0.91</v>
          </cell>
          <cell r="AB5">
            <v>0.91</v>
          </cell>
          <cell r="AC5">
            <v>0.91</v>
          </cell>
          <cell r="AD5">
            <v>0.9</v>
          </cell>
          <cell r="AE5">
            <v>0.9</v>
          </cell>
          <cell r="AF5">
            <v>0.9</v>
          </cell>
          <cell r="AG5">
            <v>0.91</v>
          </cell>
          <cell r="AH5">
            <v>0.91</v>
          </cell>
          <cell r="AI5">
            <v>0.91</v>
          </cell>
          <cell r="AJ5">
            <v>0.9</v>
          </cell>
          <cell r="AK5">
            <v>0.89</v>
          </cell>
          <cell r="AL5">
            <v>0.89</v>
          </cell>
        </row>
        <row r="6">
          <cell r="A6">
            <v>10</v>
          </cell>
          <cell r="B6">
            <v>0.89</v>
          </cell>
          <cell r="C6">
            <v>0.9</v>
          </cell>
          <cell r="D6">
            <v>0.91</v>
          </cell>
          <cell r="E6">
            <v>0.91</v>
          </cell>
          <cell r="F6">
            <v>0.91</v>
          </cell>
          <cell r="G6">
            <v>0.92</v>
          </cell>
          <cell r="H6">
            <v>0.92</v>
          </cell>
          <cell r="I6">
            <v>0.93</v>
          </cell>
          <cell r="J6">
            <v>0.94</v>
          </cell>
          <cell r="K6">
            <v>0.94</v>
          </cell>
          <cell r="L6">
            <v>0.94</v>
          </cell>
          <cell r="M6">
            <v>0.95</v>
          </cell>
          <cell r="N6">
            <v>0.95</v>
          </cell>
          <cell r="O6">
            <v>0.95</v>
          </cell>
          <cell r="P6">
            <v>0.95</v>
          </cell>
          <cell r="Q6">
            <v>0.95</v>
          </cell>
          <cell r="R6">
            <v>0.95</v>
          </cell>
          <cell r="S6">
            <v>0.96</v>
          </cell>
          <cell r="T6">
            <v>0.96</v>
          </cell>
          <cell r="U6">
            <v>0.95</v>
          </cell>
          <cell r="V6">
            <v>0.95</v>
          </cell>
          <cell r="W6">
            <v>0.95</v>
          </cell>
          <cell r="X6">
            <v>0.95</v>
          </cell>
          <cell r="Y6">
            <v>0.95</v>
          </cell>
          <cell r="Z6">
            <v>0.95</v>
          </cell>
          <cell r="AA6">
            <v>0.95</v>
          </cell>
          <cell r="AB6">
            <v>0.94</v>
          </cell>
          <cell r="AC6">
            <v>0.94</v>
          </cell>
          <cell r="AD6">
            <v>0.94</v>
          </cell>
          <cell r="AE6">
            <v>0.93</v>
          </cell>
          <cell r="AF6">
            <v>0.93</v>
          </cell>
          <cell r="AG6">
            <v>0.93</v>
          </cell>
          <cell r="AH6">
            <v>0.92</v>
          </cell>
          <cell r="AI6">
            <v>0.91</v>
          </cell>
          <cell r="AJ6">
            <v>0.91</v>
          </cell>
          <cell r="AK6">
            <v>0.9</v>
          </cell>
          <cell r="AL6">
            <v>0.9</v>
          </cell>
        </row>
        <row r="7">
          <cell r="A7">
            <v>15</v>
          </cell>
          <cell r="B7">
            <v>0.88</v>
          </cell>
          <cell r="C7">
            <v>0.89</v>
          </cell>
          <cell r="D7">
            <v>0.9</v>
          </cell>
          <cell r="E7">
            <v>0.91</v>
          </cell>
          <cell r="F7">
            <v>0.92</v>
          </cell>
          <cell r="G7">
            <v>0.93</v>
          </cell>
          <cell r="H7">
            <v>0.93</v>
          </cell>
          <cell r="I7">
            <v>0.94</v>
          </cell>
          <cell r="J7">
            <v>0.95</v>
          </cell>
          <cell r="K7">
            <v>0.95</v>
          </cell>
          <cell r="L7">
            <v>0.95</v>
          </cell>
          <cell r="M7">
            <v>0.96</v>
          </cell>
          <cell r="N7">
            <v>0.96</v>
          </cell>
          <cell r="O7">
            <v>0.96</v>
          </cell>
          <cell r="P7">
            <v>0.97</v>
          </cell>
          <cell r="Q7">
            <v>0.97</v>
          </cell>
          <cell r="R7">
            <v>0.97</v>
          </cell>
          <cell r="S7">
            <v>0.97</v>
          </cell>
          <cell r="T7">
            <v>0.97</v>
          </cell>
          <cell r="U7">
            <v>0.97</v>
          </cell>
          <cell r="V7">
            <v>0.97</v>
          </cell>
          <cell r="W7">
            <v>0.97</v>
          </cell>
          <cell r="X7">
            <v>0.97</v>
          </cell>
          <cell r="Y7">
            <v>0.96</v>
          </cell>
          <cell r="Z7">
            <v>0.96</v>
          </cell>
          <cell r="AA7">
            <v>0.96</v>
          </cell>
          <cell r="AB7">
            <v>0.95</v>
          </cell>
          <cell r="AC7">
            <v>0.95</v>
          </cell>
          <cell r="AD7">
            <v>0.95</v>
          </cell>
          <cell r="AE7">
            <v>0.94</v>
          </cell>
          <cell r="AF7">
            <v>0.94</v>
          </cell>
          <cell r="AG7">
            <v>0.93</v>
          </cell>
          <cell r="AH7">
            <v>0.92</v>
          </cell>
          <cell r="AI7">
            <v>0.91</v>
          </cell>
          <cell r="AJ7">
            <v>0.91</v>
          </cell>
          <cell r="AK7">
            <v>0.9</v>
          </cell>
          <cell r="AL7">
            <v>0.89</v>
          </cell>
        </row>
        <row r="8">
          <cell r="A8">
            <v>20</v>
          </cell>
          <cell r="B8">
            <v>0.87</v>
          </cell>
          <cell r="C8">
            <v>0.88</v>
          </cell>
          <cell r="D8">
            <v>0.89</v>
          </cell>
          <cell r="E8">
            <v>0.9</v>
          </cell>
          <cell r="F8">
            <v>0.91</v>
          </cell>
          <cell r="G8">
            <v>0.92</v>
          </cell>
          <cell r="H8">
            <v>0.93</v>
          </cell>
          <cell r="I8">
            <v>0.94</v>
          </cell>
          <cell r="J8">
            <v>0.95</v>
          </cell>
          <cell r="K8">
            <v>0.96</v>
          </cell>
          <cell r="L8">
            <v>0.96</v>
          </cell>
          <cell r="M8">
            <v>0.97</v>
          </cell>
          <cell r="N8">
            <v>0.97</v>
          </cell>
          <cell r="O8">
            <v>0.97</v>
          </cell>
          <cell r="P8">
            <v>0.98</v>
          </cell>
          <cell r="Q8">
            <v>0.98</v>
          </cell>
          <cell r="R8">
            <v>0.98</v>
          </cell>
          <cell r="S8">
            <v>0.98</v>
          </cell>
          <cell r="T8">
            <v>0.98</v>
          </cell>
          <cell r="U8">
            <v>0.98</v>
          </cell>
          <cell r="V8">
            <v>0.98</v>
          </cell>
          <cell r="W8">
            <v>0.98</v>
          </cell>
          <cell r="X8">
            <v>0.98</v>
          </cell>
          <cell r="Y8">
            <v>0.97</v>
          </cell>
          <cell r="Z8">
            <v>0.97</v>
          </cell>
          <cell r="AA8">
            <v>0.97</v>
          </cell>
          <cell r="AB8">
            <v>0.96</v>
          </cell>
          <cell r="AC8">
            <v>0.96</v>
          </cell>
          <cell r="AD8">
            <v>0.96</v>
          </cell>
          <cell r="AE8">
            <v>0.95</v>
          </cell>
          <cell r="AF8">
            <v>0.94</v>
          </cell>
          <cell r="AG8">
            <v>0.93</v>
          </cell>
          <cell r="AH8">
            <v>0.92</v>
          </cell>
          <cell r="AI8">
            <v>0.91</v>
          </cell>
          <cell r="AJ8">
            <v>0.9</v>
          </cell>
          <cell r="AK8">
            <v>0.89</v>
          </cell>
          <cell r="AL8">
            <v>0.88</v>
          </cell>
        </row>
        <row r="9">
          <cell r="A9">
            <v>25</v>
          </cell>
          <cell r="B9">
            <v>0.87</v>
          </cell>
          <cell r="C9">
            <v>0.88</v>
          </cell>
          <cell r="D9">
            <v>0.89</v>
          </cell>
          <cell r="E9">
            <v>0.9</v>
          </cell>
          <cell r="F9">
            <v>0.91</v>
          </cell>
          <cell r="G9">
            <v>0.92</v>
          </cell>
          <cell r="H9">
            <v>0.93</v>
          </cell>
          <cell r="I9">
            <v>0.94</v>
          </cell>
          <cell r="J9">
            <v>0.95</v>
          </cell>
          <cell r="K9">
            <v>0.96</v>
          </cell>
          <cell r="L9">
            <v>0.97</v>
          </cell>
          <cell r="M9">
            <v>0.98</v>
          </cell>
          <cell r="N9">
            <v>0.98</v>
          </cell>
          <cell r="O9">
            <v>0.98</v>
          </cell>
          <cell r="P9">
            <v>0.99</v>
          </cell>
          <cell r="Q9">
            <v>0.99</v>
          </cell>
          <cell r="R9">
            <v>0.99</v>
          </cell>
          <cell r="S9">
            <v>0.99</v>
          </cell>
          <cell r="T9">
            <v>0.99</v>
          </cell>
          <cell r="U9">
            <v>0.99</v>
          </cell>
          <cell r="V9">
            <v>0.99</v>
          </cell>
          <cell r="W9">
            <v>0.99</v>
          </cell>
          <cell r="X9">
            <v>0.99</v>
          </cell>
          <cell r="Y9">
            <v>0.98</v>
          </cell>
          <cell r="Z9">
            <v>0.98</v>
          </cell>
          <cell r="AA9">
            <v>0.97</v>
          </cell>
          <cell r="AB9">
            <v>0.97</v>
          </cell>
          <cell r="AC9">
            <v>0.96</v>
          </cell>
          <cell r="AD9">
            <v>0.96</v>
          </cell>
          <cell r="AE9">
            <v>0.95</v>
          </cell>
          <cell r="AF9">
            <v>0.94</v>
          </cell>
          <cell r="AG9">
            <v>0.93</v>
          </cell>
          <cell r="AH9">
            <v>0.92</v>
          </cell>
          <cell r="AI9">
            <v>0.91</v>
          </cell>
          <cell r="AJ9">
            <v>0.9</v>
          </cell>
          <cell r="AK9">
            <v>0.89</v>
          </cell>
          <cell r="AL9">
            <v>0.88</v>
          </cell>
        </row>
        <row r="10">
          <cell r="A10">
            <v>30</v>
          </cell>
          <cell r="B10">
            <v>0.86</v>
          </cell>
          <cell r="C10">
            <v>0.87</v>
          </cell>
          <cell r="D10">
            <v>0.88</v>
          </cell>
          <cell r="E10">
            <v>0.89</v>
          </cell>
          <cell r="F10">
            <v>0.9</v>
          </cell>
          <cell r="G10">
            <v>0.92</v>
          </cell>
          <cell r="H10">
            <v>0.93</v>
          </cell>
          <cell r="I10">
            <v>0.94</v>
          </cell>
          <cell r="J10">
            <v>0.95</v>
          </cell>
          <cell r="K10">
            <v>0.96</v>
          </cell>
          <cell r="L10">
            <v>0.97</v>
          </cell>
          <cell r="M10">
            <v>0.98</v>
          </cell>
          <cell r="N10">
            <v>0.98</v>
          </cell>
          <cell r="O10">
            <v>0.98</v>
          </cell>
          <cell r="P10">
            <v>0.99</v>
          </cell>
          <cell r="Q10">
            <v>0.99</v>
          </cell>
          <cell r="R10">
            <v>0.99</v>
          </cell>
          <cell r="S10">
            <v>1</v>
          </cell>
          <cell r="T10">
            <v>1</v>
          </cell>
          <cell r="U10">
            <v>1</v>
          </cell>
          <cell r="V10">
            <v>1</v>
          </cell>
          <cell r="W10">
            <v>1</v>
          </cell>
          <cell r="X10">
            <v>1</v>
          </cell>
          <cell r="Y10">
            <v>0.99</v>
          </cell>
          <cell r="Z10">
            <v>0.98</v>
          </cell>
          <cell r="AA10">
            <v>0.98</v>
          </cell>
          <cell r="AB10">
            <v>0.97</v>
          </cell>
          <cell r="AC10">
            <v>0.96</v>
          </cell>
          <cell r="AD10">
            <v>0.96</v>
          </cell>
          <cell r="AE10">
            <v>0.95</v>
          </cell>
          <cell r="AF10">
            <v>0.94</v>
          </cell>
          <cell r="AG10">
            <v>0.93</v>
          </cell>
          <cell r="AH10">
            <v>0.91</v>
          </cell>
          <cell r="AI10">
            <v>0.9</v>
          </cell>
          <cell r="AJ10">
            <v>0.89</v>
          </cell>
          <cell r="AK10">
            <v>0.87</v>
          </cell>
          <cell r="AL10">
            <v>0.86</v>
          </cell>
        </row>
        <row r="11">
          <cell r="A11">
            <v>35</v>
          </cell>
          <cell r="B11">
            <v>0.84</v>
          </cell>
          <cell r="C11">
            <v>0.85</v>
          </cell>
          <cell r="D11">
            <v>0.87</v>
          </cell>
          <cell r="E11">
            <v>0.88</v>
          </cell>
          <cell r="F11">
            <v>0.89</v>
          </cell>
          <cell r="G11">
            <v>0.91</v>
          </cell>
          <cell r="H11">
            <v>0.92</v>
          </cell>
          <cell r="I11">
            <v>0.93</v>
          </cell>
          <cell r="J11">
            <v>0.95</v>
          </cell>
          <cell r="K11">
            <v>0.96</v>
          </cell>
          <cell r="L11">
            <v>0.97</v>
          </cell>
          <cell r="M11">
            <v>0.98</v>
          </cell>
          <cell r="N11">
            <v>0.98</v>
          </cell>
          <cell r="O11">
            <v>0.98</v>
          </cell>
          <cell r="P11">
            <v>0.99</v>
          </cell>
          <cell r="Q11">
            <v>0.99</v>
          </cell>
          <cell r="R11">
            <v>0.99</v>
          </cell>
          <cell r="S11">
            <v>1</v>
          </cell>
          <cell r="T11">
            <v>1</v>
          </cell>
          <cell r="U11">
            <v>1</v>
          </cell>
          <cell r="V11">
            <v>1</v>
          </cell>
          <cell r="W11">
            <v>1</v>
          </cell>
          <cell r="X11">
            <v>1</v>
          </cell>
          <cell r="Y11">
            <v>0.99</v>
          </cell>
          <cell r="Z11">
            <v>0.98</v>
          </cell>
          <cell r="AA11">
            <v>0.98</v>
          </cell>
          <cell r="AB11">
            <v>0.97</v>
          </cell>
          <cell r="AC11">
            <v>0.96</v>
          </cell>
          <cell r="AD11">
            <v>0.95</v>
          </cell>
          <cell r="AE11">
            <v>0.94</v>
          </cell>
          <cell r="AF11">
            <v>0.93</v>
          </cell>
          <cell r="AG11">
            <v>0.92</v>
          </cell>
          <cell r="AH11">
            <v>0.9</v>
          </cell>
          <cell r="AI11">
            <v>0.89</v>
          </cell>
          <cell r="AJ11">
            <v>0.88</v>
          </cell>
          <cell r="AK11">
            <v>0.86</v>
          </cell>
          <cell r="AL11">
            <v>0.85</v>
          </cell>
        </row>
        <row r="12">
          <cell r="A12">
            <v>40</v>
          </cell>
          <cell r="B12">
            <v>0.82</v>
          </cell>
          <cell r="C12">
            <v>0.83</v>
          </cell>
          <cell r="D12">
            <v>0.85</v>
          </cell>
          <cell r="E12">
            <v>0.86</v>
          </cell>
          <cell r="F12">
            <v>0.87</v>
          </cell>
          <cell r="G12">
            <v>0.89</v>
          </cell>
          <cell r="H12">
            <v>0.9</v>
          </cell>
          <cell r="I12">
            <v>0.92</v>
          </cell>
          <cell r="J12">
            <v>0.94</v>
          </cell>
          <cell r="K12">
            <v>0.95</v>
          </cell>
          <cell r="L12">
            <v>0.96</v>
          </cell>
          <cell r="M12">
            <v>0.97</v>
          </cell>
          <cell r="N12">
            <v>0.97</v>
          </cell>
          <cell r="O12">
            <v>0.98</v>
          </cell>
          <cell r="P12">
            <v>0.99</v>
          </cell>
          <cell r="Q12">
            <v>0.99</v>
          </cell>
          <cell r="R12">
            <v>0.99</v>
          </cell>
          <cell r="S12">
            <v>1</v>
          </cell>
          <cell r="T12">
            <v>1</v>
          </cell>
          <cell r="U12">
            <v>1</v>
          </cell>
          <cell r="V12">
            <v>0.99</v>
          </cell>
          <cell r="W12">
            <v>0.99</v>
          </cell>
          <cell r="X12">
            <v>0.99</v>
          </cell>
          <cell r="Y12">
            <v>0.98</v>
          </cell>
          <cell r="Z12">
            <v>0.98</v>
          </cell>
          <cell r="AA12">
            <v>0.98</v>
          </cell>
          <cell r="AB12">
            <v>0.97</v>
          </cell>
          <cell r="AC12">
            <v>0.96</v>
          </cell>
          <cell r="AD12">
            <v>0.95</v>
          </cell>
          <cell r="AE12">
            <v>0.93</v>
          </cell>
          <cell r="AF12">
            <v>0.92</v>
          </cell>
          <cell r="AG12">
            <v>0.91</v>
          </cell>
          <cell r="AH12">
            <v>0.89</v>
          </cell>
          <cell r="AI12">
            <v>0.88</v>
          </cell>
          <cell r="AJ12">
            <v>0.87</v>
          </cell>
          <cell r="AK12">
            <v>0.85</v>
          </cell>
          <cell r="AL12">
            <v>0.84</v>
          </cell>
        </row>
        <row r="13">
          <cell r="A13">
            <v>45</v>
          </cell>
          <cell r="B13">
            <v>0.8</v>
          </cell>
          <cell r="C13">
            <v>0.82</v>
          </cell>
          <cell r="D13">
            <v>0.84</v>
          </cell>
          <cell r="E13">
            <v>0.85</v>
          </cell>
          <cell r="F13">
            <v>0.86</v>
          </cell>
          <cell r="G13">
            <v>0.88</v>
          </cell>
          <cell r="H13">
            <v>0.89</v>
          </cell>
          <cell r="I13">
            <v>0.91</v>
          </cell>
          <cell r="J13">
            <v>0.93</v>
          </cell>
          <cell r="K13">
            <v>0.94</v>
          </cell>
          <cell r="L13">
            <v>0.95</v>
          </cell>
          <cell r="M13">
            <v>0.96</v>
          </cell>
          <cell r="N13">
            <v>0.96</v>
          </cell>
          <cell r="O13">
            <v>0.97</v>
          </cell>
          <cell r="P13">
            <v>0.98</v>
          </cell>
          <cell r="Q13">
            <v>0.98</v>
          </cell>
          <cell r="R13">
            <v>0.98</v>
          </cell>
          <cell r="S13">
            <v>0.99</v>
          </cell>
          <cell r="T13">
            <v>0.99</v>
          </cell>
          <cell r="U13">
            <v>0.99</v>
          </cell>
          <cell r="V13">
            <v>0.98</v>
          </cell>
          <cell r="W13">
            <v>0.98</v>
          </cell>
          <cell r="X13">
            <v>0.98</v>
          </cell>
          <cell r="Y13">
            <v>0.97</v>
          </cell>
          <cell r="Z13">
            <v>0.97</v>
          </cell>
          <cell r="AA13">
            <v>0.96</v>
          </cell>
          <cell r="AB13">
            <v>0.95</v>
          </cell>
          <cell r="AC13">
            <v>0.95</v>
          </cell>
          <cell r="AD13">
            <v>0.93</v>
          </cell>
          <cell r="AE13">
            <v>0.92</v>
          </cell>
          <cell r="AF13">
            <v>0.91</v>
          </cell>
          <cell r="AG13">
            <v>0.89</v>
          </cell>
          <cell r="AH13">
            <v>0.88</v>
          </cell>
          <cell r="AI13">
            <v>0.87</v>
          </cell>
          <cell r="AJ13">
            <v>0.85</v>
          </cell>
          <cell r="AK13">
            <v>0.84</v>
          </cell>
          <cell r="AL13">
            <v>0.82</v>
          </cell>
        </row>
        <row r="14">
          <cell r="A14">
            <v>50</v>
          </cell>
          <cell r="B14">
            <v>0.78</v>
          </cell>
          <cell r="C14">
            <v>0.8</v>
          </cell>
          <cell r="D14">
            <v>0.82</v>
          </cell>
          <cell r="E14">
            <v>0.84</v>
          </cell>
          <cell r="F14">
            <v>0.85</v>
          </cell>
          <cell r="G14">
            <v>0.87</v>
          </cell>
          <cell r="H14">
            <v>0.88</v>
          </cell>
          <cell r="I14">
            <v>0.89</v>
          </cell>
          <cell r="J14">
            <v>0.91</v>
          </cell>
          <cell r="K14">
            <v>0.92</v>
          </cell>
          <cell r="L14">
            <v>0.93</v>
          </cell>
          <cell r="M14">
            <v>0.94</v>
          </cell>
          <cell r="N14">
            <v>0.95</v>
          </cell>
          <cell r="O14">
            <v>0.95</v>
          </cell>
          <cell r="P14">
            <v>0.96</v>
          </cell>
          <cell r="Q14">
            <v>0.96</v>
          </cell>
          <cell r="R14">
            <v>0.96</v>
          </cell>
          <cell r="S14">
            <v>0.97</v>
          </cell>
          <cell r="T14">
            <v>0.97</v>
          </cell>
          <cell r="U14">
            <v>0.97</v>
          </cell>
          <cell r="V14">
            <v>0.97</v>
          </cell>
          <cell r="W14">
            <v>0.97</v>
          </cell>
          <cell r="X14">
            <v>0.97</v>
          </cell>
          <cell r="Y14">
            <v>0.96</v>
          </cell>
          <cell r="Z14">
            <v>0.96</v>
          </cell>
          <cell r="AA14">
            <v>0.95</v>
          </cell>
          <cell r="AB14">
            <v>0.94</v>
          </cell>
          <cell r="AC14">
            <v>0.93</v>
          </cell>
          <cell r="AD14">
            <v>0.92</v>
          </cell>
          <cell r="AE14">
            <v>0.9</v>
          </cell>
          <cell r="AF14">
            <v>0.89</v>
          </cell>
          <cell r="AG14">
            <v>0.88</v>
          </cell>
          <cell r="AH14">
            <v>0.86</v>
          </cell>
          <cell r="AI14">
            <v>0.85</v>
          </cell>
          <cell r="AJ14">
            <v>0.84</v>
          </cell>
          <cell r="AK14">
            <v>0.82</v>
          </cell>
          <cell r="AL14">
            <v>0.8</v>
          </cell>
        </row>
        <row r="15">
          <cell r="A15">
            <v>55</v>
          </cell>
          <cell r="B15">
            <v>0.76</v>
          </cell>
          <cell r="C15">
            <v>0.78</v>
          </cell>
          <cell r="D15">
            <v>0.8</v>
          </cell>
          <cell r="E15">
            <v>0.82</v>
          </cell>
          <cell r="F15">
            <v>0.83</v>
          </cell>
          <cell r="G15">
            <v>0.85</v>
          </cell>
          <cell r="H15">
            <v>0.86</v>
          </cell>
          <cell r="I15">
            <v>0.87</v>
          </cell>
          <cell r="J15">
            <v>0.89</v>
          </cell>
          <cell r="K15">
            <v>0.9</v>
          </cell>
          <cell r="L15">
            <v>0.91</v>
          </cell>
          <cell r="M15">
            <v>0.92</v>
          </cell>
          <cell r="N15">
            <v>0.93</v>
          </cell>
          <cell r="O15">
            <v>0.93</v>
          </cell>
          <cell r="P15">
            <v>0.94</v>
          </cell>
          <cell r="Q15">
            <v>0.94</v>
          </cell>
          <cell r="R15">
            <v>0.94</v>
          </cell>
          <cell r="S15">
            <v>0.95</v>
          </cell>
          <cell r="T15">
            <v>0.95</v>
          </cell>
          <cell r="U15">
            <v>0.95</v>
          </cell>
          <cell r="V15">
            <v>0.95</v>
          </cell>
          <cell r="W15">
            <v>0.95</v>
          </cell>
          <cell r="X15">
            <v>0.95</v>
          </cell>
          <cell r="Y15">
            <v>0.94</v>
          </cell>
          <cell r="Z15">
            <v>0.94</v>
          </cell>
          <cell r="AA15">
            <v>0.93</v>
          </cell>
          <cell r="AB15">
            <v>0.92</v>
          </cell>
          <cell r="AC15">
            <v>0.91</v>
          </cell>
          <cell r="AD15">
            <v>0.9</v>
          </cell>
          <cell r="AE15">
            <v>0.89</v>
          </cell>
          <cell r="AF15">
            <v>0.88</v>
          </cell>
          <cell r="AG15">
            <v>0.86</v>
          </cell>
          <cell r="AH15">
            <v>0.85</v>
          </cell>
          <cell r="AI15">
            <v>0.83</v>
          </cell>
          <cell r="AJ15">
            <v>0.82</v>
          </cell>
          <cell r="AK15">
            <v>0.8</v>
          </cell>
          <cell r="AL15">
            <v>0.78</v>
          </cell>
        </row>
        <row r="16">
          <cell r="A16">
            <v>60</v>
          </cell>
          <cell r="B16">
            <v>0.74</v>
          </cell>
          <cell r="C16">
            <v>0.76</v>
          </cell>
          <cell r="D16">
            <v>0.78</v>
          </cell>
          <cell r="E16">
            <v>0.79</v>
          </cell>
          <cell r="F16">
            <v>0.81</v>
          </cell>
          <cell r="G16">
            <v>0.83</v>
          </cell>
          <cell r="H16">
            <v>0.84</v>
          </cell>
          <cell r="I16">
            <v>0.85</v>
          </cell>
          <cell r="J16">
            <v>0.86</v>
          </cell>
          <cell r="K16">
            <v>0.87</v>
          </cell>
          <cell r="L16">
            <v>0.88</v>
          </cell>
          <cell r="M16">
            <v>0.89</v>
          </cell>
          <cell r="N16">
            <v>0.9</v>
          </cell>
          <cell r="O16">
            <v>0.9</v>
          </cell>
          <cell r="P16">
            <v>0.91</v>
          </cell>
          <cell r="Q16">
            <v>0.91</v>
          </cell>
          <cell r="R16">
            <v>0.92</v>
          </cell>
          <cell r="S16">
            <v>0.93</v>
          </cell>
          <cell r="T16">
            <v>0.93</v>
          </cell>
          <cell r="U16">
            <v>0.93</v>
          </cell>
          <cell r="V16">
            <v>0.93</v>
          </cell>
          <cell r="W16">
            <v>0.93</v>
          </cell>
          <cell r="X16">
            <v>0.93</v>
          </cell>
          <cell r="Y16">
            <v>0.92</v>
          </cell>
          <cell r="Z16">
            <v>0.92</v>
          </cell>
          <cell r="AA16">
            <v>0.91</v>
          </cell>
          <cell r="AB16">
            <v>0.9</v>
          </cell>
          <cell r="AC16">
            <v>0.89</v>
          </cell>
          <cell r="AD16">
            <v>0.88</v>
          </cell>
          <cell r="AE16">
            <v>0.87</v>
          </cell>
          <cell r="AF16">
            <v>0.86</v>
          </cell>
          <cell r="AG16">
            <v>0.85</v>
          </cell>
          <cell r="AH16">
            <v>0.83</v>
          </cell>
          <cell r="AI16">
            <v>0.81</v>
          </cell>
          <cell r="AJ16">
            <v>0.8</v>
          </cell>
          <cell r="AK16">
            <v>0.78</v>
          </cell>
          <cell r="AL16">
            <v>0.76</v>
          </cell>
        </row>
        <row r="17">
          <cell r="A17">
            <v>65</v>
          </cell>
          <cell r="B17">
            <v>0.72</v>
          </cell>
          <cell r="C17">
            <v>0.74</v>
          </cell>
          <cell r="D17">
            <v>0.76</v>
          </cell>
          <cell r="E17">
            <v>0.77</v>
          </cell>
          <cell r="F17">
            <v>0.78</v>
          </cell>
          <cell r="G17">
            <v>0.8</v>
          </cell>
          <cell r="H17">
            <v>0.81</v>
          </cell>
          <cell r="I17">
            <v>0.82</v>
          </cell>
          <cell r="J17">
            <v>0.84</v>
          </cell>
          <cell r="K17">
            <v>0.85</v>
          </cell>
          <cell r="L17">
            <v>0.86</v>
          </cell>
          <cell r="M17">
            <v>0.87</v>
          </cell>
          <cell r="N17">
            <v>0.88</v>
          </cell>
          <cell r="O17">
            <v>0.88</v>
          </cell>
          <cell r="P17">
            <v>0.89</v>
          </cell>
          <cell r="Q17">
            <v>0.89</v>
          </cell>
          <cell r="R17">
            <v>0.89</v>
          </cell>
          <cell r="S17">
            <v>0.9</v>
          </cell>
          <cell r="T17">
            <v>0.9</v>
          </cell>
          <cell r="U17">
            <v>0.9</v>
          </cell>
          <cell r="V17">
            <v>0.9</v>
          </cell>
          <cell r="W17">
            <v>0.9</v>
          </cell>
          <cell r="X17">
            <v>0.9</v>
          </cell>
          <cell r="Y17">
            <v>0.89</v>
          </cell>
          <cell r="Z17">
            <v>0.89</v>
          </cell>
          <cell r="AA17">
            <v>0.88</v>
          </cell>
          <cell r="AB17">
            <v>0.87</v>
          </cell>
          <cell r="AC17">
            <v>0.87</v>
          </cell>
          <cell r="AD17">
            <v>0.85</v>
          </cell>
          <cell r="AE17">
            <v>0.84</v>
          </cell>
          <cell r="AF17">
            <v>0.83</v>
          </cell>
          <cell r="AG17">
            <v>0.82</v>
          </cell>
          <cell r="AH17">
            <v>0.8</v>
          </cell>
          <cell r="AI17">
            <v>0.79</v>
          </cell>
          <cell r="AJ17">
            <v>0.77</v>
          </cell>
          <cell r="AK17">
            <v>0.75</v>
          </cell>
          <cell r="AL17">
            <v>0.73</v>
          </cell>
        </row>
        <row r="18">
          <cell r="A18">
            <v>70</v>
          </cell>
          <cell r="B18">
            <v>0.69</v>
          </cell>
          <cell r="C18">
            <v>0.71</v>
          </cell>
          <cell r="D18">
            <v>0.73</v>
          </cell>
          <cell r="E18">
            <v>0.74</v>
          </cell>
          <cell r="F18">
            <v>0.75</v>
          </cell>
          <cell r="G18">
            <v>0.77</v>
          </cell>
          <cell r="H18">
            <v>0.78</v>
          </cell>
          <cell r="I18">
            <v>0.79</v>
          </cell>
          <cell r="J18">
            <v>0.81</v>
          </cell>
          <cell r="K18">
            <v>0.82</v>
          </cell>
          <cell r="L18">
            <v>0.83</v>
          </cell>
          <cell r="M18">
            <v>0.84</v>
          </cell>
          <cell r="N18">
            <v>0.85</v>
          </cell>
          <cell r="O18">
            <v>0.85</v>
          </cell>
          <cell r="P18">
            <v>0.86</v>
          </cell>
          <cell r="Q18">
            <v>0.86</v>
          </cell>
          <cell r="R18">
            <v>0.86</v>
          </cell>
          <cell r="S18">
            <v>0.87</v>
          </cell>
          <cell r="T18">
            <v>0.87</v>
          </cell>
          <cell r="U18">
            <v>0.87</v>
          </cell>
          <cell r="V18">
            <v>0.87</v>
          </cell>
          <cell r="W18">
            <v>0.87</v>
          </cell>
          <cell r="X18">
            <v>0.87</v>
          </cell>
          <cell r="Y18">
            <v>0.86</v>
          </cell>
          <cell r="Z18">
            <v>0.86</v>
          </cell>
          <cell r="AA18">
            <v>0.86</v>
          </cell>
          <cell r="AB18">
            <v>0.85</v>
          </cell>
          <cell r="AC18">
            <v>0.84</v>
          </cell>
          <cell r="AD18">
            <v>0.83</v>
          </cell>
          <cell r="AE18">
            <v>0.81</v>
          </cell>
          <cell r="AF18">
            <v>0.8</v>
          </cell>
          <cell r="AG18">
            <v>0.79</v>
          </cell>
          <cell r="AH18">
            <v>0.77</v>
          </cell>
          <cell r="AI18">
            <v>0.76</v>
          </cell>
          <cell r="AJ18">
            <v>0.74</v>
          </cell>
          <cell r="AK18">
            <v>0.72</v>
          </cell>
          <cell r="AL18">
            <v>0.7</v>
          </cell>
        </row>
        <row r="19">
          <cell r="A19">
            <v>75</v>
          </cell>
          <cell r="B19">
            <v>0.66</v>
          </cell>
          <cell r="C19">
            <v>0.68</v>
          </cell>
          <cell r="D19">
            <v>0.7</v>
          </cell>
          <cell r="E19">
            <v>0.71</v>
          </cell>
          <cell r="F19">
            <v>0.72</v>
          </cell>
          <cell r="G19">
            <v>0.74</v>
          </cell>
          <cell r="H19">
            <v>0.75</v>
          </cell>
          <cell r="I19">
            <v>0.76</v>
          </cell>
          <cell r="J19">
            <v>0.78</v>
          </cell>
          <cell r="K19">
            <v>0.79</v>
          </cell>
          <cell r="L19">
            <v>0.8</v>
          </cell>
          <cell r="M19">
            <v>0.81</v>
          </cell>
          <cell r="N19">
            <v>0.81</v>
          </cell>
          <cell r="O19">
            <v>0.82</v>
          </cell>
          <cell r="P19">
            <v>0.83</v>
          </cell>
          <cell r="Q19">
            <v>0.83</v>
          </cell>
          <cell r="R19">
            <v>0.83</v>
          </cell>
          <cell r="S19">
            <v>0.84</v>
          </cell>
          <cell r="T19">
            <v>0.84</v>
          </cell>
          <cell r="U19">
            <v>0.84</v>
          </cell>
          <cell r="V19">
            <v>0.84</v>
          </cell>
          <cell r="W19">
            <v>0.84</v>
          </cell>
          <cell r="X19">
            <v>0.84</v>
          </cell>
          <cell r="Y19">
            <v>0.83</v>
          </cell>
          <cell r="Z19">
            <v>0.83</v>
          </cell>
          <cell r="AA19">
            <v>0.82</v>
          </cell>
          <cell r="AB19">
            <v>0.81</v>
          </cell>
          <cell r="AC19">
            <v>0.81</v>
          </cell>
          <cell r="AD19">
            <v>0.79</v>
          </cell>
          <cell r="AE19">
            <v>0.78</v>
          </cell>
          <cell r="AF19">
            <v>0.77</v>
          </cell>
          <cell r="AG19">
            <v>0.76</v>
          </cell>
          <cell r="AH19">
            <v>0.74</v>
          </cell>
          <cell r="AI19">
            <v>0.73</v>
          </cell>
          <cell r="AJ19">
            <v>0.71</v>
          </cell>
          <cell r="AK19">
            <v>0.69</v>
          </cell>
          <cell r="AL19">
            <v>0.68</v>
          </cell>
        </row>
        <row r="20">
          <cell r="A20">
            <v>80</v>
          </cell>
          <cell r="B20">
            <v>0.63</v>
          </cell>
          <cell r="C20">
            <v>0.65</v>
          </cell>
          <cell r="D20">
            <v>0.67</v>
          </cell>
          <cell r="E20">
            <v>0.68</v>
          </cell>
          <cell r="F20">
            <v>0.69</v>
          </cell>
          <cell r="G20">
            <v>0.71</v>
          </cell>
          <cell r="H20">
            <v>0.72</v>
          </cell>
          <cell r="I20">
            <v>0.73</v>
          </cell>
          <cell r="J20">
            <v>0.74</v>
          </cell>
          <cell r="K20">
            <v>0.75</v>
          </cell>
          <cell r="L20">
            <v>0.76</v>
          </cell>
          <cell r="M20">
            <v>0.77</v>
          </cell>
          <cell r="N20">
            <v>0.77</v>
          </cell>
          <cell r="O20">
            <v>0.78</v>
          </cell>
          <cell r="P20">
            <v>0.79</v>
          </cell>
          <cell r="Q20">
            <v>0.79</v>
          </cell>
          <cell r="R20">
            <v>0.79</v>
          </cell>
          <cell r="S20">
            <v>0.8</v>
          </cell>
          <cell r="T20">
            <v>0.8</v>
          </cell>
          <cell r="U20">
            <v>0.8</v>
          </cell>
          <cell r="V20">
            <v>0.8</v>
          </cell>
          <cell r="W20">
            <v>0.8</v>
          </cell>
          <cell r="X20">
            <v>0.8</v>
          </cell>
          <cell r="Y20">
            <v>0.79</v>
          </cell>
          <cell r="Z20">
            <v>0.79</v>
          </cell>
          <cell r="AA20">
            <v>0.79</v>
          </cell>
          <cell r="AB20">
            <v>0.78</v>
          </cell>
          <cell r="AC20">
            <v>0.77</v>
          </cell>
          <cell r="AD20">
            <v>0.76</v>
          </cell>
          <cell r="AE20">
            <v>0.75</v>
          </cell>
          <cell r="AF20">
            <v>0.74</v>
          </cell>
          <cell r="AG20">
            <v>0.73</v>
          </cell>
          <cell r="AH20">
            <v>0.71</v>
          </cell>
          <cell r="AI20">
            <v>0.69</v>
          </cell>
          <cell r="AJ20">
            <v>0.68</v>
          </cell>
          <cell r="AK20">
            <v>0.66</v>
          </cell>
          <cell r="AL20">
            <v>0.65</v>
          </cell>
        </row>
        <row r="21">
          <cell r="A21">
            <v>85</v>
          </cell>
          <cell r="B21">
            <v>0.6</v>
          </cell>
          <cell r="C21">
            <v>0.61</v>
          </cell>
          <cell r="D21">
            <v>0.63</v>
          </cell>
          <cell r="E21">
            <v>0.64</v>
          </cell>
          <cell r="F21">
            <v>0.65</v>
          </cell>
          <cell r="G21">
            <v>0.67</v>
          </cell>
          <cell r="H21">
            <v>0.68</v>
          </cell>
          <cell r="I21">
            <v>0.69</v>
          </cell>
          <cell r="J21">
            <v>0.7</v>
          </cell>
          <cell r="K21">
            <v>0.71</v>
          </cell>
          <cell r="L21">
            <v>0.72</v>
          </cell>
          <cell r="M21">
            <v>0.73</v>
          </cell>
          <cell r="N21">
            <v>0.73</v>
          </cell>
          <cell r="O21">
            <v>0.74</v>
          </cell>
          <cell r="P21">
            <v>0.75</v>
          </cell>
          <cell r="Q21">
            <v>0.75</v>
          </cell>
          <cell r="R21">
            <v>0.75</v>
          </cell>
          <cell r="S21">
            <v>0.76</v>
          </cell>
          <cell r="T21">
            <v>0.76</v>
          </cell>
          <cell r="U21">
            <v>0.76</v>
          </cell>
          <cell r="V21">
            <v>0.76</v>
          </cell>
          <cell r="W21">
            <v>0.76</v>
          </cell>
          <cell r="X21">
            <v>0.76</v>
          </cell>
          <cell r="Y21">
            <v>0.75</v>
          </cell>
          <cell r="Z21">
            <v>0.75</v>
          </cell>
          <cell r="AA21">
            <v>0.75</v>
          </cell>
          <cell r="AB21">
            <v>0.74</v>
          </cell>
          <cell r="AC21">
            <v>0.73</v>
          </cell>
          <cell r="AD21">
            <v>0.72</v>
          </cell>
          <cell r="AE21">
            <v>0.71</v>
          </cell>
          <cell r="AF21">
            <v>0.7</v>
          </cell>
          <cell r="AG21">
            <v>0.68</v>
          </cell>
          <cell r="AH21">
            <v>0.67</v>
          </cell>
          <cell r="AI21">
            <v>0.66</v>
          </cell>
          <cell r="AJ21">
            <v>0.64</v>
          </cell>
          <cell r="AK21">
            <v>0.63</v>
          </cell>
          <cell r="AL21">
            <v>0.62</v>
          </cell>
        </row>
        <row r="22">
          <cell r="A22">
            <v>90</v>
          </cell>
          <cell r="B22">
            <v>0.56000000000000005</v>
          </cell>
          <cell r="C22">
            <v>0.56999999999999995</v>
          </cell>
          <cell r="D22">
            <v>0.59</v>
          </cell>
          <cell r="E22">
            <v>0.6</v>
          </cell>
          <cell r="F22">
            <v>0.61</v>
          </cell>
          <cell r="G22">
            <v>0.63</v>
          </cell>
          <cell r="H22">
            <v>0.64</v>
          </cell>
          <cell r="I22">
            <v>0.65</v>
          </cell>
          <cell r="J22">
            <v>0.66</v>
          </cell>
          <cell r="K22">
            <v>0.67</v>
          </cell>
          <cell r="L22">
            <v>0.68</v>
          </cell>
          <cell r="M22">
            <v>0.69</v>
          </cell>
          <cell r="N22">
            <v>0.69</v>
          </cell>
          <cell r="O22">
            <v>0.7</v>
          </cell>
          <cell r="P22">
            <v>0.71</v>
          </cell>
          <cell r="Q22">
            <v>0.71</v>
          </cell>
          <cell r="R22">
            <v>0.71</v>
          </cell>
          <cell r="S22">
            <v>0.71</v>
          </cell>
          <cell r="T22">
            <v>0.71</v>
          </cell>
          <cell r="U22">
            <v>0.71</v>
          </cell>
          <cell r="V22">
            <v>0.71</v>
          </cell>
          <cell r="W22">
            <v>0.71</v>
          </cell>
          <cell r="X22">
            <v>0.71</v>
          </cell>
          <cell r="Y22">
            <v>0.71</v>
          </cell>
          <cell r="Z22">
            <v>0.71</v>
          </cell>
          <cell r="AA22">
            <v>0.71</v>
          </cell>
          <cell r="AB22">
            <v>0.7</v>
          </cell>
          <cell r="AC22">
            <v>0.69</v>
          </cell>
          <cell r="AD22">
            <v>0.68</v>
          </cell>
          <cell r="AE22">
            <v>0.66</v>
          </cell>
          <cell r="AF22">
            <v>0.65</v>
          </cell>
          <cell r="AG22">
            <v>0.64</v>
          </cell>
          <cell r="AH22">
            <v>0.63</v>
          </cell>
          <cell r="AI22">
            <v>0.62</v>
          </cell>
          <cell r="AJ22">
            <v>0.61</v>
          </cell>
          <cell r="AK22">
            <v>0.59</v>
          </cell>
          <cell r="AL22">
            <v>0.57999999999999996</v>
          </cell>
        </row>
      </sheetData>
      <sheetData sheetId="11">
        <row r="12">
          <cell r="E12">
            <v>-1416.2909999999999</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EA41B-3503-1848-8DF8-202F6EE959E5}">
  <dimension ref="A1"/>
  <sheetViews>
    <sheetView tabSelected="1" topLeftCell="A7" zoomScale="150" zoomScaleNormal="150" zoomScalePageLayoutView="150" workbookViewId="0">
      <selection activeCell="I7" sqref="I7"/>
    </sheetView>
  </sheetViews>
  <sheetFormatPr defaultColWidth="10.83203125" defaultRowHeight="15.5"/>
  <cols>
    <col min="1" max="16384" width="10.83203125" style="1"/>
  </cols>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48125-FD3E-EE42-B7D9-5E3C9B1BA1D6}">
  <dimension ref="A2:AL110"/>
  <sheetViews>
    <sheetView topLeftCell="D3" zoomScale="110" zoomScaleNormal="110" workbookViewId="0">
      <selection activeCell="I7" sqref="I7:AB8"/>
    </sheetView>
  </sheetViews>
  <sheetFormatPr defaultColWidth="10.83203125" defaultRowHeight="15.5"/>
  <cols>
    <col min="1" max="1" width="4.33203125" style="1" customWidth="1"/>
    <col min="2" max="2" width="38.33203125" style="1" bestFit="1" customWidth="1"/>
    <col min="3" max="3" width="9.5" style="1" bestFit="1" customWidth="1"/>
    <col min="4" max="4" width="5.6640625" style="1" bestFit="1" customWidth="1"/>
    <col min="5" max="5" width="10.1640625" style="1" customWidth="1"/>
    <col min="6" max="7" width="10.83203125" style="1"/>
    <col min="8" max="8" width="23.83203125" style="1" bestFit="1" customWidth="1"/>
    <col min="9" max="9" width="9.1640625" style="1" bestFit="1" customWidth="1"/>
    <col min="10" max="10" width="9" style="1" customWidth="1"/>
    <col min="11" max="12" width="9.6640625" style="1" bestFit="1" customWidth="1"/>
    <col min="13" max="22" width="9.1640625" style="1" bestFit="1" customWidth="1"/>
    <col min="23" max="27" width="10.6640625" style="1" bestFit="1" customWidth="1"/>
    <col min="28" max="28" width="9" style="1" customWidth="1"/>
    <col min="29" max="16384" width="10.83203125" style="1"/>
  </cols>
  <sheetData>
    <row r="2" spans="2:28" ht="25">
      <c r="B2" s="32" t="s">
        <v>62</v>
      </c>
    </row>
    <row r="4" spans="2:28">
      <c r="B4" s="33" t="s">
        <v>19</v>
      </c>
      <c r="C4" s="34"/>
      <c r="D4" s="34"/>
      <c r="E4" s="34"/>
      <c r="F4" s="34"/>
      <c r="H4" s="33" t="s">
        <v>63</v>
      </c>
      <c r="I4" s="21">
        <v>1</v>
      </c>
      <c r="J4" s="21">
        <v>2</v>
      </c>
      <c r="K4" s="21">
        <v>3</v>
      </c>
      <c r="L4" s="21">
        <v>4</v>
      </c>
      <c r="M4" s="21">
        <f>L4+1</f>
        <v>5</v>
      </c>
      <c r="N4" s="21">
        <f t="shared" ref="N4:AB4" si="0">M4+1</f>
        <v>6</v>
      </c>
      <c r="O4" s="21">
        <f t="shared" si="0"/>
        <v>7</v>
      </c>
      <c r="P4" s="21">
        <f t="shared" si="0"/>
        <v>8</v>
      </c>
      <c r="Q4" s="21">
        <f t="shared" si="0"/>
        <v>9</v>
      </c>
      <c r="R4" s="21">
        <f t="shared" si="0"/>
        <v>10</v>
      </c>
      <c r="S4" s="21">
        <f t="shared" si="0"/>
        <v>11</v>
      </c>
      <c r="T4" s="21">
        <f t="shared" si="0"/>
        <v>12</v>
      </c>
      <c r="U4" s="21">
        <f t="shared" si="0"/>
        <v>13</v>
      </c>
      <c r="V4" s="21">
        <f t="shared" si="0"/>
        <v>14</v>
      </c>
      <c r="W4" s="21">
        <f t="shared" si="0"/>
        <v>15</v>
      </c>
      <c r="X4" s="21">
        <f t="shared" si="0"/>
        <v>16</v>
      </c>
      <c r="Y4" s="21">
        <f t="shared" si="0"/>
        <v>17</v>
      </c>
      <c r="Z4" s="21">
        <f t="shared" si="0"/>
        <v>18</v>
      </c>
      <c r="AA4" s="21">
        <f t="shared" si="0"/>
        <v>19</v>
      </c>
      <c r="AB4" s="21">
        <f t="shared" si="0"/>
        <v>20</v>
      </c>
    </row>
    <row r="5" spans="2:28">
      <c r="B5" s="2" t="s">
        <v>20</v>
      </c>
      <c r="E5" s="19" t="s">
        <v>30</v>
      </c>
    </row>
    <row r="6" spans="2:28">
      <c r="B6" s="2" t="s">
        <v>3</v>
      </c>
      <c r="E6" s="22">
        <f>COUNT(I4:AB4)</f>
        <v>20</v>
      </c>
      <c r="H6" s="2" t="s">
        <v>10</v>
      </c>
      <c r="I6" s="20"/>
      <c r="J6" s="20"/>
      <c r="K6" s="20"/>
      <c r="L6" s="20"/>
      <c r="M6" s="20"/>
      <c r="N6" s="20"/>
      <c r="O6" s="20"/>
      <c r="P6" s="20"/>
      <c r="Q6" s="20"/>
      <c r="R6" s="20"/>
      <c r="S6" s="20"/>
      <c r="T6" s="20"/>
      <c r="U6" s="20"/>
      <c r="V6" s="20"/>
      <c r="W6" s="20"/>
      <c r="X6" s="20"/>
      <c r="Y6" s="20"/>
      <c r="Z6" s="20"/>
      <c r="AA6" s="20"/>
      <c r="AB6" s="20"/>
    </row>
    <row r="7" spans="2:28">
      <c r="B7" s="2" t="s">
        <v>39</v>
      </c>
      <c r="E7" s="22">
        <f>SUM(I8:AB8)</f>
        <v>61</v>
      </c>
      <c r="H7" s="2" t="s">
        <v>11</v>
      </c>
      <c r="I7" s="20">
        <f>60</f>
        <v>60</v>
      </c>
      <c r="J7" s="20">
        <f>60</f>
        <v>60</v>
      </c>
      <c r="K7" s="20">
        <f>60</f>
        <v>60</v>
      </c>
      <c r="L7" s="20">
        <f>60</f>
        <v>60</v>
      </c>
      <c r="M7" s="20">
        <f>60</f>
        <v>60</v>
      </c>
      <c r="N7" s="20">
        <f>60</f>
        <v>60</v>
      </c>
      <c r="O7" s="20">
        <f>60</f>
        <v>60</v>
      </c>
      <c r="P7" s="20">
        <f>60</f>
        <v>60</v>
      </c>
      <c r="Q7" s="20">
        <f>60</f>
        <v>60</v>
      </c>
      <c r="R7" s="20">
        <f>60</f>
        <v>60</v>
      </c>
      <c r="S7" s="20">
        <f>60</f>
        <v>60</v>
      </c>
      <c r="T7" s="20">
        <f>60</f>
        <v>60</v>
      </c>
      <c r="U7" s="20">
        <f>60</f>
        <v>60</v>
      </c>
      <c r="V7" s="20">
        <f>60</f>
        <v>60</v>
      </c>
      <c r="W7" s="20">
        <f>60</f>
        <v>60</v>
      </c>
      <c r="X7" s="20">
        <f>60</f>
        <v>60</v>
      </c>
      <c r="Y7" s="20">
        <f>60</f>
        <v>60</v>
      </c>
      <c r="Z7" s="20">
        <f>60</f>
        <v>60</v>
      </c>
      <c r="AA7" s="20">
        <f>60</f>
        <v>60</v>
      </c>
      <c r="AB7" s="20">
        <f>60</f>
        <v>60</v>
      </c>
    </row>
    <row r="8" spans="2:28">
      <c r="B8" s="2" t="s">
        <v>40</v>
      </c>
      <c r="E8" s="22">
        <f>E7/E6</f>
        <v>3.05</v>
      </c>
      <c r="H8" s="2" t="s">
        <v>9</v>
      </c>
      <c r="I8" s="20">
        <v>3</v>
      </c>
      <c r="J8" s="20">
        <v>3</v>
      </c>
      <c r="K8" s="20">
        <v>3</v>
      </c>
      <c r="L8" s="20">
        <v>3</v>
      </c>
      <c r="M8" s="20">
        <v>3</v>
      </c>
      <c r="N8" s="20">
        <v>3</v>
      </c>
      <c r="O8" s="20">
        <v>3</v>
      </c>
      <c r="P8" s="20">
        <v>3</v>
      </c>
      <c r="Q8" s="20">
        <v>4</v>
      </c>
      <c r="R8" s="20">
        <v>4</v>
      </c>
      <c r="S8" s="20">
        <v>3</v>
      </c>
      <c r="T8" s="20">
        <v>4</v>
      </c>
      <c r="U8" s="20">
        <v>2</v>
      </c>
      <c r="V8" s="20">
        <v>3</v>
      </c>
      <c r="W8" s="20">
        <v>4</v>
      </c>
      <c r="X8" s="20">
        <v>3</v>
      </c>
      <c r="Y8" s="20">
        <v>2</v>
      </c>
      <c r="Z8" s="20">
        <v>3</v>
      </c>
      <c r="AA8" s="20">
        <v>3</v>
      </c>
      <c r="AB8" s="20">
        <v>2</v>
      </c>
    </row>
    <row r="9" spans="2:28">
      <c r="B9" s="2" t="s">
        <v>58</v>
      </c>
      <c r="E9" s="11">
        <v>70</v>
      </c>
    </row>
    <row r="10" spans="2:28">
      <c r="B10" s="2" t="s">
        <v>59</v>
      </c>
      <c r="C10" s="2"/>
      <c r="D10" s="2"/>
      <c r="E10" s="5">
        <f>E9*12</f>
        <v>840</v>
      </c>
      <c r="F10" s="2"/>
      <c r="H10" s="3" t="s">
        <v>36</v>
      </c>
      <c r="L10" s="2"/>
    </row>
    <row r="11" spans="2:28">
      <c r="B11" s="2"/>
      <c r="C11" s="2"/>
      <c r="D11" s="2"/>
      <c r="E11" s="5"/>
      <c r="F11" s="2"/>
      <c r="H11" s="2" t="s">
        <v>31</v>
      </c>
      <c r="I11" s="20">
        <v>1800</v>
      </c>
      <c r="J11" s="20">
        <v>1100</v>
      </c>
      <c r="K11" s="20">
        <v>1400</v>
      </c>
      <c r="L11" s="20">
        <v>200</v>
      </c>
      <c r="M11" s="20">
        <v>900</v>
      </c>
      <c r="N11" s="20">
        <v>600</v>
      </c>
      <c r="O11" s="20">
        <v>900</v>
      </c>
      <c r="P11" s="20">
        <v>500</v>
      </c>
      <c r="Q11" s="20">
        <v>1050</v>
      </c>
      <c r="R11" s="20">
        <v>950</v>
      </c>
      <c r="S11" s="20">
        <v>267</v>
      </c>
      <c r="T11" s="20">
        <v>875</v>
      </c>
      <c r="U11" s="20">
        <v>435</v>
      </c>
      <c r="V11" s="20">
        <v>1984</v>
      </c>
      <c r="W11" s="20">
        <v>416</v>
      </c>
      <c r="X11" s="20">
        <v>500</v>
      </c>
      <c r="Y11" s="20">
        <v>900</v>
      </c>
      <c r="Z11" s="20">
        <v>1200</v>
      </c>
      <c r="AA11" s="20">
        <v>900</v>
      </c>
      <c r="AB11" s="20">
        <v>850</v>
      </c>
    </row>
    <row r="12" spans="2:28">
      <c r="B12" s="33" t="s">
        <v>25</v>
      </c>
      <c r="C12" s="34"/>
      <c r="D12" s="34"/>
      <c r="E12" s="34"/>
      <c r="F12" s="34"/>
      <c r="H12" s="2" t="s">
        <v>32</v>
      </c>
      <c r="I12" s="20">
        <v>900</v>
      </c>
      <c r="J12" s="20">
        <v>1100</v>
      </c>
      <c r="K12" s="20">
        <v>453</v>
      </c>
      <c r="L12" s="20">
        <v>384</v>
      </c>
      <c r="M12" s="20">
        <v>840</v>
      </c>
      <c r="N12" s="20">
        <v>960</v>
      </c>
      <c r="O12" s="20">
        <v>1060</v>
      </c>
      <c r="P12" s="20">
        <v>700</v>
      </c>
      <c r="Q12" s="20">
        <v>260</v>
      </c>
      <c r="R12" s="20">
        <v>450</v>
      </c>
      <c r="S12" s="20">
        <v>789</v>
      </c>
      <c r="T12" s="20">
        <v>734</v>
      </c>
      <c r="U12" s="20">
        <v>907</v>
      </c>
      <c r="V12" s="20">
        <v>1030</v>
      </c>
      <c r="W12" s="20">
        <v>350</v>
      </c>
      <c r="X12" s="20">
        <v>1123</v>
      </c>
      <c r="Y12" s="20">
        <v>850</v>
      </c>
      <c r="Z12" s="20">
        <v>749</v>
      </c>
      <c r="AA12" s="20">
        <v>604</v>
      </c>
      <c r="AB12" s="20">
        <v>620</v>
      </c>
    </row>
    <row r="13" spans="2:28">
      <c r="B13" s="2" t="s">
        <v>21</v>
      </c>
      <c r="E13" s="11">
        <v>60000</v>
      </c>
      <c r="H13" s="2" t="s">
        <v>33</v>
      </c>
      <c r="I13" s="20" t="s">
        <v>38</v>
      </c>
      <c r="J13" s="20" t="str">
        <f>I13</f>
        <v>Ja</v>
      </c>
      <c r="K13" s="20" t="s">
        <v>38</v>
      </c>
      <c r="L13" s="20" t="s">
        <v>38</v>
      </c>
      <c r="M13" s="20" t="s">
        <v>38</v>
      </c>
      <c r="N13" s="20" t="s">
        <v>38</v>
      </c>
      <c r="O13" s="20" t="s">
        <v>38</v>
      </c>
      <c r="P13" s="20" t="s">
        <v>38</v>
      </c>
      <c r="Q13" s="20" t="s">
        <v>38</v>
      </c>
      <c r="R13" s="20" t="s">
        <v>38</v>
      </c>
      <c r="S13" s="20" t="s">
        <v>38</v>
      </c>
      <c r="T13" s="20" t="s">
        <v>38</v>
      </c>
      <c r="U13" s="20" t="s">
        <v>38</v>
      </c>
      <c r="V13" s="20" t="s">
        <v>38</v>
      </c>
      <c r="W13" s="20" t="s">
        <v>38</v>
      </c>
      <c r="X13" s="20" t="s">
        <v>38</v>
      </c>
      <c r="Y13" s="20" t="s">
        <v>38</v>
      </c>
      <c r="Z13" s="20" t="s">
        <v>38</v>
      </c>
      <c r="AA13" s="20" t="s">
        <v>38</v>
      </c>
      <c r="AB13" s="20" t="s">
        <v>38</v>
      </c>
    </row>
    <row r="14" spans="2:28">
      <c r="B14" s="2" t="s">
        <v>23</v>
      </c>
      <c r="E14" s="17">
        <v>0.7</v>
      </c>
      <c r="H14" s="2" t="s">
        <v>34</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row>
    <row r="15" spans="2:28">
      <c r="B15" s="2" t="s">
        <v>24</v>
      </c>
      <c r="E15" s="16">
        <v>1.2999999999999999E-3</v>
      </c>
      <c r="H15" s="2" t="s">
        <v>35</v>
      </c>
      <c r="I15" s="20" t="s">
        <v>37</v>
      </c>
      <c r="J15" s="20" t="str">
        <f>I15</f>
        <v>Nee</v>
      </c>
      <c r="K15" s="20" t="str">
        <f>J15</f>
        <v>Nee</v>
      </c>
      <c r="L15" s="20" t="str">
        <f t="shared" ref="L15:AB15" si="1">K15</f>
        <v>Nee</v>
      </c>
      <c r="M15" s="20" t="str">
        <f t="shared" si="1"/>
        <v>Nee</v>
      </c>
      <c r="N15" s="20" t="str">
        <f t="shared" si="1"/>
        <v>Nee</v>
      </c>
      <c r="O15" s="20" t="str">
        <f t="shared" si="1"/>
        <v>Nee</v>
      </c>
      <c r="P15" s="20" t="str">
        <f t="shared" si="1"/>
        <v>Nee</v>
      </c>
      <c r="Q15" s="20" t="str">
        <f t="shared" si="1"/>
        <v>Nee</v>
      </c>
      <c r="R15" s="20" t="str">
        <f t="shared" si="1"/>
        <v>Nee</v>
      </c>
      <c r="S15" s="20" t="str">
        <f t="shared" si="1"/>
        <v>Nee</v>
      </c>
      <c r="T15" s="20" t="str">
        <f t="shared" si="1"/>
        <v>Nee</v>
      </c>
      <c r="U15" s="20" t="str">
        <f t="shared" si="1"/>
        <v>Nee</v>
      </c>
      <c r="V15" s="20" t="str">
        <f t="shared" si="1"/>
        <v>Nee</v>
      </c>
      <c r="W15" s="20" t="str">
        <f t="shared" si="1"/>
        <v>Nee</v>
      </c>
      <c r="X15" s="20" t="str">
        <f t="shared" si="1"/>
        <v>Nee</v>
      </c>
      <c r="Y15" s="20" t="str">
        <f t="shared" si="1"/>
        <v>Nee</v>
      </c>
      <c r="Z15" s="20" t="str">
        <f t="shared" si="1"/>
        <v>Nee</v>
      </c>
      <c r="AA15" s="20" t="str">
        <f t="shared" si="1"/>
        <v>Nee</v>
      </c>
      <c r="AB15" s="20" t="str">
        <f t="shared" si="1"/>
        <v>Nee</v>
      </c>
    </row>
    <row r="16" spans="2:28">
      <c r="B16" s="2" t="s">
        <v>22</v>
      </c>
      <c r="E16" s="16">
        <v>7.0000000000000001E-3</v>
      </c>
    </row>
    <row r="17" spans="2:28">
      <c r="B17" s="2" t="s">
        <v>50</v>
      </c>
      <c r="E17" s="11">
        <v>45000</v>
      </c>
      <c r="H17" s="3" t="s">
        <v>2</v>
      </c>
    </row>
    <row r="18" spans="2:28">
      <c r="B18" s="2" t="s">
        <v>49</v>
      </c>
      <c r="E18" s="20">
        <v>30</v>
      </c>
      <c r="H18" s="2" t="s">
        <v>31</v>
      </c>
      <c r="I18" s="20">
        <f t="shared" ref="I18:AB18" si="2">I11+400+1600+1200</f>
        <v>5000</v>
      </c>
      <c r="J18" s="20">
        <f t="shared" si="2"/>
        <v>4300</v>
      </c>
      <c r="K18" s="20">
        <f t="shared" si="2"/>
        <v>4600</v>
      </c>
      <c r="L18" s="20">
        <f t="shared" si="2"/>
        <v>3400</v>
      </c>
      <c r="M18" s="20">
        <f t="shared" si="2"/>
        <v>4100</v>
      </c>
      <c r="N18" s="20">
        <f t="shared" si="2"/>
        <v>3800</v>
      </c>
      <c r="O18" s="20">
        <f t="shared" si="2"/>
        <v>4100</v>
      </c>
      <c r="P18" s="20">
        <f t="shared" si="2"/>
        <v>3700</v>
      </c>
      <c r="Q18" s="20">
        <f t="shared" si="2"/>
        <v>4250</v>
      </c>
      <c r="R18" s="20">
        <f t="shared" si="2"/>
        <v>4150</v>
      </c>
      <c r="S18" s="20">
        <f t="shared" si="2"/>
        <v>3467</v>
      </c>
      <c r="T18" s="20">
        <f t="shared" si="2"/>
        <v>4075</v>
      </c>
      <c r="U18" s="20">
        <f t="shared" si="2"/>
        <v>3635</v>
      </c>
      <c r="V18" s="20">
        <f t="shared" si="2"/>
        <v>5184</v>
      </c>
      <c r="W18" s="20">
        <f t="shared" si="2"/>
        <v>3616</v>
      </c>
      <c r="X18" s="20">
        <f t="shared" si="2"/>
        <v>3700</v>
      </c>
      <c r="Y18" s="20">
        <f t="shared" si="2"/>
        <v>4100</v>
      </c>
      <c r="Z18" s="20">
        <f t="shared" si="2"/>
        <v>4400</v>
      </c>
      <c r="AA18" s="20">
        <f t="shared" si="2"/>
        <v>4100</v>
      </c>
      <c r="AB18" s="20">
        <f t="shared" si="2"/>
        <v>4050</v>
      </c>
    </row>
    <row r="19" spans="2:28">
      <c r="B19" s="2" t="s">
        <v>42</v>
      </c>
      <c r="E19" s="8">
        <v>0.33</v>
      </c>
      <c r="H19" s="2" t="s">
        <v>6</v>
      </c>
      <c r="I19" s="20">
        <v>2000</v>
      </c>
      <c r="J19" s="20">
        <f>I19</f>
        <v>2000</v>
      </c>
      <c r="K19" s="20">
        <f t="shared" ref="K19:AB19" si="3">J19</f>
        <v>2000</v>
      </c>
      <c r="L19" s="20">
        <f t="shared" si="3"/>
        <v>2000</v>
      </c>
      <c r="M19" s="20">
        <f t="shared" si="3"/>
        <v>2000</v>
      </c>
      <c r="N19" s="20">
        <f t="shared" si="3"/>
        <v>2000</v>
      </c>
      <c r="O19" s="20">
        <f t="shared" si="3"/>
        <v>2000</v>
      </c>
      <c r="P19" s="20">
        <f t="shared" si="3"/>
        <v>2000</v>
      </c>
      <c r="Q19" s="20">
        <f t="shared" si="3"/>
        <v>2000</v>
      </c>
      <c r="R19" s="20">
        <f t="shared" si="3"/>
        <v>2000</v>
      </c>
      <c r="S19" s="20">
        <f t="shared" si="3"/>
        <v>2000</v>
      </c>
      <c r="T19" s="20">
        <f t="shared" si="3"/>
        <v>2000</v>
      </c>
      <c r="U19" s="20">
        <f t="shared" si="3"/>
        <v>2000</v>
      </c>
      <c r="V19" s="20">
        <f t="shared" si="3"/>
        <v>2000</v>
      </c>
      <c r="W19" s="20">
        <f t="shared" si="3"/>
        <v>2000</v>
      </c>
      <c r="X19" s="20">
        <f t="shared" si="3"/>
        <v>2000</v>
      </c>
      <c r="Y19" s="20">
        <f t="shared" si="3"/>
        <v>2000</v>
      </c>
      <c r="Z19" s="20">
        <f t="shared" si="3"/>
        <v>2000</v>
      </c>
      <c r="AA19" s="20">
        <f t="shared" si="3"/>
        <v>2000</v>
      </c>
      <c r="AB19" s="20">
        <f t="shared" si="3"/>
        <v>2000</v>
      </c>
    </row>
    <row r="20" spans="2:28">
      <c r="B20" s="2" t="s">
        <v>41</v>
      </c>
      <c r="E20" s="10">
        <v>3.4000000000000002E-2</v>
      </c>
      <c r="H20" s="2" t="s">
        <v>5</v>
      </c>
      <c r="I20" s="20">
        <f>I18-I19</f>
        <v>3000</v>
      </c>
      <c r="J20" s="20">
        <f t="shared" ref="J20:AB20" si="4">J18-J19</f>
        <v>2300</v>
      </c>
      <c r="K20" s="20">
        <f t="shared" si="4"/>
        <v>2600</v>
      </c>
      <c r="L20" s="20">
        <f t="shared" si="4"/>
        <v>1400</v>
      </c>
      <c r="M20" s="20">
        <f t="shared" si="4"/>
        <v>2100</v>
      </c>
      <c r="N20" s="20">
        <f t="shared" si="4"/>
        <v>1800</v>
      </c>
      <c r="O20" s="20">
        <f t="shared" si="4"/>
        <v>2100</v>
      </c>
      <c r="P20" s="20">
        <f t="shared" si="4"/>
        <v>1700</v>
      </c>
      <c r="Q20" s="20">
        <f t="shared" si="4"/>
        <v>2250</v>
      </c>
      <c r="R20" s="20">
        <f t="shared" si="4"/>
        <v>2150</v>
      </c>
      <c r="S20" s="20">
        <f t="shared" si="4"/>
        <v>1467</v>
      </c>
      <c r="T20" s="20">
        <f t="shared" si="4"/>
        <v>2075</v>
      </c>
      <c r="U20" s="20">
        <f t="shared" si="4"/>
        <v>1635</v>
      </c>
      <c r="V20" s="20">
        <f t="shared" si="4"/>
        <v>3184</v>
      </c>
      <c r="W20" s="20">
        <f t="shared" si="4"/>
        <v>1616</v>
      </c>
      <c r="X20" s="20">
        <f t="shared" si="4"/>
        <v>1700</v>
      </c>
      <c r="Y20" s="20">
        <f t="shared" si="4"/>
        <v>2100</v>
      </c>
      <c r="Z20" s="20">
        <f t="shared" si="4"/>
        <v>2400</v>
      </c>
      <c r="AA20" s="20">
        <f t="shared" si="4"/>
        <v>2100</v>
      </c>
      <c r="AB20" s="20">
        <f t="shared" si="4"/>
        <v>2050</v>
      </c>
    </row>
    <row r="21" spans="2:28">
      <c r="B21" s="2" t="s">
        <v>51</v>
      </c>
      <c r="E21" s="4">
        <f>E20*(1+E20)^E18/((1+E20)^E18-1)</f>
        <v>5.3692257180093995E-2</v>
      </c>
      <c r="H21" s="2" t="s">
        <v>7</v>
      </c>
      <c r="I21" s="8">
        <v>0.4</v>
      </c>
      <c r="J21" s="8">
        <v>0.4</v>
      </c>
      <c r="K21" s="8">
        <v>0.4</v>
      </c>
      <c r="L21" s="8">
        <v>0.4</v>
      </c>
      <c r="M21" s="8">
        <v>0.4</v>
      </c>
      <c r="N21" s="8">
        <v>0.4</v>
      </c>
      <c r="O21" s="8">
        <v>0.4</v>
      </c>
      <c r="P21" s="8">
        <v>0.4</v>
      </c>
      <c r="Q21" s="8">
        <v>0.4</v>
      </c>
      <c r="R21" s="8">
        <v>0.4</v>
      </c>
      <c r="S21" s="8">
        <v>0.4</v>
      </c>
      <c r="T21" s="8">
        <v>0.4</v>
      </c>
      <c r="U21" s="8">
        <v>0.4</v>
      </c>
      <c r="V21" s="8">
        <v>0.4</v>
      </c>
      <c r="W21" s="8">
        <v>0.4</v>
      </c>
      <c r="X21" s="8">
        <v>0.4</v>
      </c>
      <c r="Y21" s="8">
        <v>0.4</v>
      </c>
      <c r="Z21" s="8">
        <v>0.4</v>
      </c>
      <c r="AA21" s="8">
        <v>0.4</v>
      </c>
      <c r="AB21" s="8">
        <v>0.4</v>
      </c>
    </row>
    <row r="22" spans="2:28">
      <c r="B22" s="2" t="s">
        <v>52</v>
      </c>
      <c r="E22" s="28">
        <f>E21*E17</f>
        <v>2416.15157310423</v>
      </c>
      <c r="H22" s="2" t="s">
        <v>32</v>
      </c>
      <c r="I22" s="20">
        <v>0</v>
      </c>
      <c r="J22" s="20">
        <f>I22</f>
        <v>0</v>
      </c>
      <c r="K22" s="20">
        <f t="shared" ref="K22:AB22" si="5">J22</f>
        <v>0</v>
      </c>
      <c r="L22" s="20">
        <f t="shared" si="5"/>
        <v>0</v>
      </c>
      <c r="M22" s="20">
        <f t="shared" si="5"/>
        <v>0</v>
      </c>
      <c r="N22" s="20">
        <f t="shared" si="5"/>
        <v>0</v>
      </c>
      <c r="O22" s="20">
        <f t="shared" si="5"/>
        <v>0</v>
      </c>
      <c r="P22" s="20">
        <f t="shared" si="5"/>
        <v>0</v>
      </c>
      <c r="Q22" s="20">
        <f t="shared" si="5"/>
        <v>0</v>
      </c>
      <c r="R22" s="20">
        <f t="shared" si="5"/>
        <v>0</v>
      </c>
      <c r="S22" s="20">
        <f t="shared" si="5"/>
        <v>0</v>
      </c>
      <c r="T22" s="20">
        <f t="shared" si="5"/>
        <v>0</v>
      </c>
      <c r="U22" s="20">
        <f t="shared" si="5"/>
        <v>0</v>
      </c>
      <c r="V22" s="20">
        <f t="shared" si="5"/>
        <v>0</v>
      </c>
      <c r="W22" s="20">
        <f t="shared" si="5"/>
        <v>0</v>
      </c>
      <c r="X22" s="20">
        <f t="shared" si="5"/>
        <v>0</v>
      </c>
      <c r="Y22" s="20">
        <f t="shared" si="5"/>
        <v>0</v>
      </c>
      <c r="Z22" s="20">
        <f t="shared" si="5"/>
        <v>0</v>
      </c>
      <c r="AA22" s="20">
        <f t="shared" si="5"/>
        <v>0</v>
      </c>
      <c r="AB22" s="20">
        <f t="shared" si="5"/>
        <v>0</v>
      </c>
    </row>
    <row r="23" spans="2:28">
      <c r="B23" s="2" t="s">
        <v>0</v>
      </c>
      <c r="E23" s="28">
        <f>E20*E17</f>
        <v>1530</v>
      </c>
      <c r="H23" s="2" t="s">
        <v>33</v>
      </c>
      <c r="I23" s="20" t="s">
        <v>37</v>
      </c>
      <c r="J23" s="20" t="str">
        <f>I23</f>
        <v>Nee</v>
      </c>
      <c r="K23" s="20" t="str">
        <f t="shared" ref="K23:AB23" si="6">J23</f>
        <v>Nee</v>
      </c>
      <c r="L23" s="20" t="str">
        <f t="shared" si="6"/>
        <v>Nee</v>
      </c>
      <c r="M23" s="20" t="str">
        <f t="shared" si="6"/>
        <v>Nee</v>
      </c>
      <c r="N23" s="20" t="str">
        <f t="shared" si="6"/>
        <v>Nee</v>
      </c>
      <c r="O23" s="20" t="str">
        <f t="shared" si="6"/>
        <v>Nee</v>
      </c>
      <c r="P23" s="20" t="str">
        <f t="shared" si="6"/>
        <v>Nee</v>
      </c>
      <c r="Q23" s="20" t="str">
        <f t="shared" si="6"/>
        <v>Nee</v>
      </c>
      <c r="R23" s="20" t="str">
        <f t="shared" si="6"/>
        <v>Nee</v>
      </c>
      <c r="S23" s="20" t="str">
        <f t="shared" si="6"/>
        <v>Nee</v>
      </c>
      <c r="T23" s="20" t="str">
        <f t="shared" si="6"/>
        <v>Nee</v>
      </c>
      <c r="U23" s="20" t="str">
        <f t="shared" si="6"/>
        <v>Nee</v>
      </c>
      <c r="V23" s="20" t="str">
        <f t="shared" si="6"/>
        <v>Nee</v>
      </c>
      <c r="W23" s="20" t="str">
        <f t="shared" si="6"/>
        <v>Nee</v>
      </c>
      <c r="X23" s="20" t="str">
        <f t="shared" si="6"/>
        <v>Nee</v>
      </c>
      <c r="Y23" s="20" t="str">
        <f t="shared" si="6"/>
        <v>Nee</v>
      </c>
      <c r="Z23" s="20" t="str">
        <f t="shared" si="6"/>
        <v>Nee</v>
      </c>
      <c r="AA23" s="20" t="str">
        <f t="shared" si="6"/>
        <v>Nee</v>
      </c>
      <c r="AB23" s="20" t="str">
        <f t="shared" si="6"/>
        <v>Nee</v>
      </c>
    </row>
    <row r="24" spans="2:28">
      <c r="B24" s="2" t="s">
        <v>53</v>
      </c>
      <c r="E24" s="28">
        <f>E22-E23</f>
        <v>886.15157310423001</v>
      </c>
      <c r="H24" s="2" t="s">
        <v>34</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row>
    <row r="25" spans="2:28">
      <c r="B25" s="2" t="s">
        <v>54</v>
      </c>
      <c r="E25" s="28">
        <f>E17-E24</f>
        <v>44113.848426895769</v>
      </c>
      <c r="H25" s="2" t="s">
        <v>35</v>
      </c>
      <c r="I25" s="20" t="s">
        <v>37</v>
      </c>
      <c r="J25" s="20" t="str">
        <f>I25</f>
        <v>Nee</v>
      </c>
      <c r="K25" s="20" t="str">
        <f t="shared" ref="K25:AB25" si="7">J25</f>
        <v>Nee</v>
      </c>
      <c r="L25" s="20" t="str">
        <f t="shared" si="7"/>
        <v>Nee</v>
      </c>
      <c r="M25" s="20" t="str">
        <f t="shared" si="7"/>
        <v>Nee</v>
      </c>
      <c r="N25" s="20" t="str">
        <f t="shared" si="7"/>
        <v>Nee</v>
      </c>
      <c r="O25" s="20" t="str">
        <f t="shared" si="7"/>
        <v>Nee</v>
      </c>
      <c r="P25" s="20" t="str">
        <f t="shared" si="7"/>
        <v>Nee</v>
      </c>
      <c r="Q25" s="20" t="str">
        <f t="shared" si="7"/>
        <v>Nee</v>
      </c>
      <c r="R25" s="20" t="str">
        <f t="shared" si="7"/>
        <v>Nee</v>
      </c>
      <c r="S25" s="20" t="str">
        <f t="shared" si="7"/>
        <v>Nee</v>
      </c>
      <c r="T25" s="20" t="str">
        <f t="shared" si="7"/>
        <v>Nee</v>
      </c>
      <c r="U25" s="20" t="str">
        <f t="shared" si="7"/>
        <v>Nee</v>
      </c>
      <c r="V25" s="20" t="str">
        <f t="shared" si="7"/>
        <v>Nee</v>
      </c>
      <c r="W25" s="20" t="str">
        <f t="shared" si="7"/>
        <v>Nee</v>
      </c>
      <c r="X25" s="20" t="str">
        <f t="shared" si="7"/>
        <v>Nee</v>
      </c>
      <c r="Y25" s="20" t="str">
        <f t="shared" si="7"/>
        <v>Nee</v>
      </c>
      <c r="Z25" s="20" t="str">
        <f t="shared" si="7"/>
        <v>Nee</v>
      </c>
      <c r="AA25" s="20" t="str">
        <f t="shared" si="7"/>
        <v>Nee</v>
      </c>
      <c r="AB25" s="20" t="str">
        <f t="shared" si="7"/>
        <v>Nee</v>
      </c>
    </row>
    <row r="26" spans="2:28">
      <c r="H26" s="2" t="s">
        <v>42</v>
      </c>
      <c r="I26" s="8">
        <v>0.2</v>
      </c>
      <c r="J26" s="8">
        <v>0.33</v>
      </c>
      <c r="K26" s="8">
        <v>0.42</v>
      </c>
      <c r="L26" s="8">
        <v>0</v>
      </c>
      <c r="M26" s="8">
        <v>0.52</v>
      </c>
      <c r="N26" s="8">
        <v>0.2</v>
      </c>
      <c r="O26" s="8">
        <v>0.33</v>
      </c>
      <c r="P26" s="8">
        <f>K26</f>
        <v>0.42</v>
      </c>
      <c r="Q26" s="8">
        <v>0</v>
      </c>
      <c r="R26" s="8">
        <v>0.2</v>
      </c>
      <c r="S26" s="8">
        <v>0.33</v>
      </c>
      <c r="T26" s="8">
        <f>P26</f>
        <v>0.42</v>
      </c>
      <c r="U26" s="8">
        <v>0</v>
      </c>
      <c r="V26" s="8">
        <v>0.2</v>
      </c>
      <c r="W26" s="8">
        <v>0.33</v>
      </c>
      <c r="X26" s="8">
        <v>0.42</v>
      </c>
      <c r="Y26" s="8">
        <v>0</v>
      </c>
      <c r="Z26" s="8">
        <v>0.2</v>
      </c>
      <c r="AA26" s="8">
        <v>0.33</v>
      </c>
      <c r="AB26" s="8">
        <v>0.42</v>
      </c>
    </row>
    <row r="27" spans="2:28">
      <c r="B27" s="33" t="s">
        <v>18</v>
      </c>
      <c r="C27" s="34"/>
      <c r="D27" s="34"/>
      <c r="E27" s="34"/>
      <c r="F27" s="34"/>
    </row>
    <row r="28" spans="2:28">
      <c r="B28" s="18" t="s">
        <v>26</v>
      </c>
      <c r="H28" s="33" t="s">
        <v>43</v>
      </c>
      <c r="I28" s="35"/>
      <c r="J28" s="35"/>
      <c r="K28" s="35"/>
      <c r="L28" s="35"/>
      <c r="M28" s="35"/>
      <c r="N28" s="35"/>
      <c r="O28" s="35"/>
      <c r="P28" s="35"/>
      <c r="Q28" s="35"/>
      <c r="R28" s="35"/>
      <c r="S28" s="35"/>
      <c r="T28" s="35"/>
      <c r="U28" s="35"/>
      <c r="V28" s="35"/>
      <c r="W28" s="35"/>
      <c r="X28" s="35"/>
      <c r="Y28" s="35"/>
      <c r="Z28" s="35"/>
      <c r="AA28" s="35"/>
      <c r="AB28" s="35"/>
    </row>
    <row r="29" spans="2:28">
      <c r="B29" s="2" t="s">
        <v>14</v>
      </c>
      <c r="E29" s="7" t="s">
        <v>12</v>
      </c>
    </row>
    <row r="30" spans="2:28">
      <c r="B30" s="2" t="s">
        <v>8</v>
      </c>
      <c r="E30" s="9">
        <v>0.21</v>
      </c>
      <c r="H30" s="3" t="s">
        <v>36</v>
      </c>
      <c r="J30" s="22"/>
      <c r="K30" s="22"/>
      <c r="L30" s="22"/>
      <c r="M30" s="22"/>
      <c r="N30" s="22"/>
      <c r="O30" s="22"/>
      <c r="P30" s="22"/>
      <c r="Q30" s="22"/>
      <c r="R30" s="22"/>
      <c r="S30" s="22"/>
      <c r="T30" s="22"/>
      <c r="U30" s="22"/>
      <c r="V30" s="22"/>
      <c r="W30" s="22"/>
      <c r="X30" s="22"/>
      <c r="Y30" s="22"/>
      <c r="Z30" s="22"/>
      <c r="AA30" s="22"/>
      <c r="AB30" s="22"/>
    </row>
    <row r="31" spans="2:28">
      <c r="B31" s="2" t="s">
        <v>15</v>
      </c>
      <c r="E31" s="9">
        <f>0.05</f>
        <v>0.05</v>
      </c>
      <c r="H31" s="2" t="s">
        <v>26</v>
      </c>
      <c r="I31" s="23">
        <f t="shared" ref="I31:AB31" si="8">$E$35+$E$34+$E$33+I11*$E$30</f>
        <v>343</v>
      </c>
      <c r="J31" s="23">
        <f t="shared" si="8"/>
        <v>196</v>
      </c>
      <c r="K31" s="23">
        <f t="shared" si="8"/>
        <v>259</v>
      </c>
      <c r="L31" s="23">
        <f t="shared" si="8"/>
        <v>7</v>
      </c>
      <c r="M31" s="23">
        <f t="shared" si="8"/>
        <v>154</v>
      </c>
      <c r="N31" s="23">
        <f t="shared" si="8"/>
        <v>91</v>
      </c>
      <c r="O31" s="23">
        <f t="shared" si="8"/>
        <v>154</v>
      </c>
      <c r="P31" s="23">
        <f t="shared" si="8"/>
        <v>70</v>
      </c>
      <c r="Q31" s="23">
        <f t="shared" si="8"/>
        <v>185.5</v>
      </c>
      <c r="R31" s="23">
        <f t="shared" si="8"/>
        <v>164.5</v>
      </c>
      <c r="S31" s="23">
        <f t="shared" si="8"/>
        <v>21.07</v>
      </c>
      <c r="T31" s="23">
        <f t="shared" si="8"/>
        <v>148.75</v>
      </c>
      <c r="U31" s="23">
        <f t="shared" si="8"/>
        <v>56.349999999999994</v>
      </c>
      <c r="V31" s="23">
        <f t="shared" si="8"/>
        <v>381.64</v>
      </c>
      <c r="W31" s="23">
        <f t="shared" si="8"/>
        <v>52.36</v>
      </c>
      <c r="X31" s="23">
        <f t="shared" si="8"/>
        <v>70</v>
      </c>
      <c r="Y31" s="23">
        <f t="shared" si="8"/>
        <v>154</v>
      </c>
      <c r="Z31" s="23">
        <f t="shared" si="8"/>
        <v>217</v>
      </c>
      <c r="AA31" s="23">
        <f t="shared" si="8"/>
        <v>154</v>
      </c>
      <c r="AB31" s="23">
        <f t="shared" si="8"/>
        <v>143.5</v>
      </c>
    </row>
    <row r="32" spans="2:28">
      <c r="B32" s="2" t="s">
        <v>13</v>
      </c>
      <c r="E32" s="9">
        <v>0.09</v>
      </c>
      <c r="H32" s="2" t="s">
        <v>27</v>
      </c>
      <c r="I32" s="23">
        <f t="shared" ref="I32:AB32" si="9">IF(I13="Ja",($E$39+$E$38+I12*$E$37),0)</f>
        <v>864</v>
      </c>
      <c r="J32" s="23">
        <f t="shared" si="9"/>
        <v>1004</v>
      </c>
      <c r="K32" s="23">
        <f t="shared" si="9"/>
        <v>551.09999999999991</v>
      </c>
      <c r="L32" s="23">
        <f t="shared" si="9"/>
        <v>502.79999999999995</v>
      </c>
      <c r="M32" s="23">
        <f t="shared" si="9"/>
        <v>822</v>
      </c>
      <c r="N32" s="23">
        <f t="shared" si="9"/>
        <v>906</v>
      </c>
      <c r="O32" s="23">
        <f t="shared" si="9"/>
        <v>976</v>
      </c>
      <c r="P32" s="23">
        <f t="shared" si="9"/>
        <v>724</v>
      </c>
      <c r="Q32" s="23">
        <f t="shared" si="9"/>
        <v>416</v>
      </c>
      <c r="R32" s="23">
        <f t="shared" si="9"/>
        <v>549</v>
      </c>
      <c r="S32" s="23">
        <f t="shared" si="9"/>
        <v>786.3</v>
      </c>
      <c r="T32" s="23">
        <f t="shared" si="9"/>
        <v>747.8</v>
      </c>
      <c r="U32" s="23">
        <f t="shared" si="9"/>
        <v>868.9</v>
      </c>
      <c r="V32" s="23">
        <f t="shared" si="9"/>
        <v>955</v>
      </c>
      <c r="W32" s="23">
        <f t="shared" si="9"/>
        <v>479</v>
      </c>
      <c r="X32" s="23">
        <f t="shared" si="9"/>
        <v>1020.0999999999999</v>
      </c>
      <c r="Y32" s="23">
        <f t="shared" si="9"/>
        <v>829</v>
      </c>
      <c r="Z32" s="23">
        <f t="shared" si="9"/>
        <v>758.3</v>
      </c>
      <c r="AA32" s="23">
        <f t="shared" si="9"/>
        <v>656.8</v>
      </c>
      <c r="AB32" s="23">
        <f t="shared" si="9"/>
        <v>668</v>
      </c>
    </row>
    <row r="33" spans="2:28">
      <c r="B33" s="2" t="s">
        <v>29</v>
      </c>
      <c r="E33" s="9">
        <v>52</v>
      </c>
      <c r="H33" s="2" t="s">
        <v>28</v>
      </c>
      <c r="I33" s="23">
        <f t="shared" ref="I33:AB33" si="10">IF(I15="Ja",($E$42+I14*$E$41),0)</f>
        <v>0</v>
      </c>
      <c r="J33" s="23">
        <f t="shared" si="10"/>
        <v>0</v>
      </c>
      <c r="K33" s="23">
        <f t="shared" si="10"/>
        <v>0</v>
      </c>
      <c r="L33" s="23">
        <f t="shared" si="10"/>
        <v>0</v>
      </c>
      <c r="M33" s="23">
        <f t="shared" si="10"/>
        <v>0</v>
      </c>
      <c r="N33" s="23">
        <f t="shared" si="10"/>
        <v>0</v>
      </c>
      <c r="O33" s="23">
        <f t="shared" si="10"/>
        <v>0</v>
      </c>
      <c r="P33" s="23">
        <f t="shared" si="10"/>
        <v>0</v>
      </c>
      <c r="Q33" s="23">
        <f t="shared" si="10"/>
        <v>0</v>
      </c>
      <c r="R33" s="23">
        <f t="shared" si="10"/>
        <v>0</v>
      </c>
      <c r="S33" s="23">
        <f t="shared" si="10"/>
        <v>0</v>
      </c>
      <c r="T33" s="23">
        <f t="shared" si="10"/>
        <v>0</v>
      </c>
      <c r="U33" s="23">
        <f t="shared" si="10"/>
        <v>0</v>
      </c>
      <c r="V33" s="23">
        <f t="shared" si="10"/>
        <v>0</v>
      </c>
      <c r="W33" s="23">
        <f t="shared" si="10"/>
        <v>0</v>
      </c>
      <c r="X33" s="23">
        <f t="shared" si="10"/>
        <v>0</v>
      </c>
      <c r="Y33" s="23">
        <f t="shared" si="10"/>
        <v>0</v>
      </c>
      <c r="Z33" s="23">
        <f t="shared" si="10"/>
        <v>0</v>
      </c>
      <c r="AA33" s="23">
        <f t="shared" si="10"/>
        <v>0</v>
      </c>
      <c r="AB33" s="23">
        <f t="shared" si="10"/>
        <v>0</v>
      </c>
    </row>
    <row r="34" spans="2:28">
      <c r="B34" s="2" t="s">
        <v>44</v>
      </c>
      <c r="E34" s="9">
        <v>283</v>
      </c>
      <c r="H34" s="2"/>
      <c r="I34" s="25"/>
      <c r="J34" s="25"/>
      <c r="K34" s="25"/>
      <c r="L34" s="25"/>
      <c r="M34" s="25"/>
      <c r="N34" s="25"/>
      <c r="O34" s="25"/>
      <c r="P34" s="25"/>
      <c r="Q34" s="25"/>
      <c r="R34" s="25"/>
      <c r="S34" s="25"/>
      <c r="T34" s="25"/>
      <c r="U34" s="25"/>
      <c r="V34" s="25"/>
      <c r="W34" s="25"/>
      <c r="X34" s="25"/>
      <c r="Y34" s="25"/>
      <c r="Z34" s="25"/>
      <c r="AA34" s="25"/>
      <c r="AB34" s="25"/>
    </row>
    <row r="35" spans="2:28">
      <c r="B35" s="2" t="s">
        <v>45</v>
      </c>
      <c r="E35" s="9">
        <v>-370</v>
      </c>
      <c r="H35" s="3" t="s">
        <v>1</v>
      </c>
      <c r="I35" s="24">
        <f>SUM(I31:I33)</f>
        <v>1207</v>
      </c>
      <c r="J35" s="24">
        <f>SUM(J31:J33)</f>
        <v>1200</v>
      </c>
      <c r="K35" s="24">
        <f t="shared" ref="K35:AB35" si="11">SUM(K31:K33)</f>
        <v>810.09999999999991</v>
      </c>
      <c r="L35" s="24">
        <f t="shared" si="11"/>
        <v>509.79999999999995</v>
      </c>
      <c r="M35" s="24">
        <f t="shared" si="11"/>
        <v>976</v>
      </c>
      <c r="N35" s="24">
        <f t="shared" si="11"/>
        <v>997</v>
      </c>
      <c r="O35" s="24">
        <f t="shared" si="11"/>
        <v>1130</v>
      </c>
      <c r="P35" s="24">
        <f t="shared" si="11"/>
        <v>794</v>
      </c>
      <c r="Q35" s="24">
        <f t="shared" si="11"/>
        <v>601.5</v>
      </c>
      <c r="R35" s="24">
        <f t="shared" si="11"/>
        <v>713.5</v>
      </c>
      <c r="S35" s="24">
        <f t="shared" si="11"/>
        <v>807.37</v>
      </c>
      <c r="T35" s="24">
        <f t="shared" si="11"/>
        <v>896.55</v>
      </c>
      <c r="U35" s="24">
        <f t="shared" si="11"/>
        <v>925.25</v>
      </c>
      <c r="V35" s="24">
        <f t="shared" si="11"/>
        <v>1336.6399999999999</v>
      </c>
      <c r="W35" s="24">
        <f t="shared" si="11"/>
        <v>531.36</v>
      </c>
      <c r="X35" s="24">
        <f t="shared" si="11"/>
        <v>1090.0999999999999</v>
      </c>
      <c r="Y35" s="24">
        <f t="shared" si="11"/>
        <v>983</v>
      </c>
      <c r="Z35" s="24">
        <f t="shared" si="11"/>
        <v>975.3</v>
      </c>
      <c r="AA35" s="24">
        <f t="shared" si="11"/>
        <v>810.8</v>
      </c>
      <c r="AB35" s="24">
        <f t="shared" si="11"/>
        <v>811.5</v>
      </c>
    </row>
    <row r="36" spans="2:28">
      <c r="B36" s="18" t="s">
        <v>27</v>
      </c>
      <c r="I36" s="24"/>
      <c r="J36" s="24"/>
      <c r="K36" s="24"/>
      <c r="L36" s="24"/>
      <c r="M36" s="24"/>
      <c r="N36" s="24"/>
      <c r="O36" s="24"/>
      <c r="P36" s="24"/>
      <c r="Q36" s="24"/>
      <c r="R36" s="24"/>
      <c r="S36" s="24"/>
      <c r="T36" s="24"/>
      <c r="U36" s="24"/>
      <c r="V36" s="24"/>
      <c r="W36" s="24"/>
      <c r="X36" s="24"/>
      <c r="Y36" s="24"/>
      <c r="Z36" s="24"/>
      <c r="AA36" s="24"/>
      <c r="AB36" s="24"/>
    </row>
    <row r="37" spans="2:28">
      <c r="B37" s="2" t="s">
        <v>16</v>
      </c>
      <c r="E37" s="9">
        <v>0.7</v>
      </c>
      <c r="H37" s="3" t="s">
        <v>2</v>
      </c>
      <c r="I37" s="25"/>
      <c r="J37" s="25"/>
      <c r="K37" s="25"/>
      <c r="L37" s="25"/>
      <c r="M37" s="25"/>
      <c r="N37" s="25"/>
      <c r="O37" s="25"/>
      <c r="P37" s="25"/>
      <c r="Q37" s="25"/>
      <c r="R37" s="25"/>
      <c r="S37" s="25"/>
      <c r="T37" s="25"/>
      <c r="U37" s="25"/>
      <c r="V37" s="25"/>
      <c r="W37" s="25"/>
      <c r="X37" s="25"/>
      <c r="Y37" s="25"/>
      <c r="Z37" s="25"/>
      <c r="AA37" s="25"/>
      <c r="AB37" s="25"/>
    </row>
    <row r="38" spans="2:28">
      <c r="B38" s="2" t="s">
        <v>29</v>
      </c>
      <c r="E38" s="9">
        <v>53</v>
      </c>
      <c r="H38" s="2" t="s">
        <v>26</v>
      </c>
      <c r="I38" s="23">
        <f t="shared" ref="I38:AB38" si="12">$E$35+$E$34+$E$33+IF(I20&gt;0,I20*$E$30,I20*$E$31)</f>
        <v>595</v>
      </c>
      <c r="J38" s="23">
        <f t="shared" si="12"/>
        <v>448</v>
      </c>
      <c r="K38" s="23">
        <f t="shared" si="12"/>
        <v>511</v>
      </c>
      <c r="L38" s="23">
        <f t="shared" si="12"/>
        <v>259</v>
      </c>
      <c r="M38" s="23">
        <f t="shared" si="12"/>
        <v>406</v>
      </c>
      <c r="N38" s="23">
        <f t="shared" si="12"/>
        <v>343</v>
      </c>
      <c r="O38" s="23">
        <f t="shared" si="12"/>
        <v>406</v>
      </c>
      <c r="P38" s="23">
        <f t="shared" si="12"/>
        <v>322</v>
      </c>
      <c r="Q38" s="23">
        <f t="shared" si="12"/>
        <v>437.5</v>
      </c>
      <c r="R38" s="23">
        <f t="shared" si="12"/>
        <v>416.5</v>
      </c>
      <c r="S38" s="23">
        <f t="shared" si="12"/>
        <v>273.07</v>
      </c>
      <c r="T38" s="23">
        <f t="shared" si="12"/>
        <v>400.75</v>
      </c>
      <c r="U38" s="23">
        <f t="shared" si="12"/>
        <v>308.34999999999997</v>
      </c>
      <c r="V38" s="23">
        <f t="shared" si="12"/>
        <v>633.64</v>
      </c>
      <c r="W38" s="23">
        <f t="shared" si="12"/>
        <v>304.36</v>
      </c>
      <c r="X38" s="23">
        <f t="shared" si="12"/>
        <v>322</v>
      </c>
      <c r="Y38" s="23">
        <f t="shared" si="12"/>
        <v>406</v>
      </c>
      <c r="Z38" s="23">
        <f t="shared" si="12"/>
        <v>469</v>
      </c>
      <c r="AA38" s="23">
        <f t="shared" si="12"/>
        <v>406</v>
      </c>
      <c r="AB38" s="23">
        <f t="shared" si="12"/>
        <v>395.5</v>
      </c>
    </row>
    <row r="39" spans="2:28">
      <c r="B39" s="2" t="s">
        <v>47</v>
      </c>
      <c r="E39" s="9">
        <v>181</v>
      </c>
      <c r="H39" s="2" t="s">
        <v>27</v>
      </c>
      <c r="I39" s="23">
        <f>IF(I23="Ja",($E$39+$E$38+I22*$E$37),0)</f>
        <v>0</v>
      </c>
      <c r="J39" s="23">
        <f>I39</f>
        <v>0</v>
      </c>
      <c r="K39" s="23">
        <f t="shared" ref="K39:AB39" si="13">J39</f>
        <v>0</v>
      </c>
      <c r="L39" s="23">
        <f t="shared" si="13"/>
        <v>0</v>
      </c>
      <c r="M39" s="23">
        <f t="shared" si="13"/>
        <v>0</v>
      </c>
      <c r="N39" s="23">
        <f t="shared" si="13"/>
        <v>0</v>
      </c>
      <c r="O39" s="23">
        <f t="shared" si="13"/>
        <v>0</v>
      </c>
      <c r="P39" s="23">
        <f t="shared" si="13"/>
        <v>0</v>
      </c>
      <c r="Q39" s="23">
        <f t="shared" si="13"/>
        <v>0</v>
      </c>
      <c r="R39" s="23">
        <f t="shared" si="13"/>
        <v>0</v>
      </c>
      <c r="S39" s="23">
        <f t="shared" si="13"/>
        <v>0</v>
      </c>
      <c r="T39" s="23">
        <f t="shared" si="13"/>
        <v>0</v>
      </c>
      <c r="U39" s="23">
        <f t="shared" si="13"/>
        <v>0</v>
      </c>
      <c r="V39" s="23">
        <f t="shared" si="13"/>
        <v>0</v>
      </c>
      <c r="W39" s="23">
        <f t="shared" si="13"/>
        <v>0</v>
      </c>
      <c r="X39" s="23">
        <f t="shared" si="13"/>
        <v>0</v>
      </c>
      <c r="Y39" s="23">
        <f t="shared" si="13"/>
        <v>0</v>
      </c>
      <c r="Z39" s="23">
        <f t="shared" si="13"/>
        <v>0</v>
      </c>
      <c r="AA39" s="23">
        <f t="shared" si="13"/>
        <v>0</v>
      </c>
      <c r="AB39" s="23">
        <f t="shared" si="13"/>
        <v>0</v>
      </c>
    </row>
    <row r="40" spans="2:28">
      <c r="B40" s="18" t="s">
        <v>28</v>
      </c>
      <c r="H40" s="2" t="s">
        <v>28</v>
      </c>
      <c r="I40" s="23">
        <f>IF(I25="Ja",($E$42+I24*$E$41),0)</f>
        <v>0</v>
      </c>
      <c r="J40" s="23">
        <f>I40</f>
        <v>0</v>
      </c>
      <c r="K40" s="23">
        <f t="shared" ref="K40:AB40" si="14">J40</f>
        <v>0</v>
      </c>
      <c r="L40" s="23">
        <f t="shared" si="14"/>
        <v>0</v>
      </c>
      <c r="M40" s="23">
        <f t="shared" si="14"/>
        <v>0</v>
      </c>
      <c r="N40" s="23">
        <f t="shared" si="14"/>
        <v>0</v>
      </c>
      <c r="O40" s="23">
        <f t="shared" si="14"/>
        <v>0</v>
      </c>
      <c r="P40" s="23">
        <f t="shared" si="14"/>
        <v>0</v>
      </c>
      <c r="Q40" s="23">
        <f t="shared" si="14"/>
        <v>0</v>
      </c>
      <c r="R40" s="23">
        <f t="shared" si="14"/>
        <v>0</v>
      </c>
      <c r="S40" s="23">
        <f t="shared" si="14"/>
        <v>0</v>
      </c>
      <c r="T40" s="23">
        <f t="shared" si="14"/>
        <v>0</v>
      </c>
      <c r="U40" s="23">
        <f t="shared" si="14"/>
        <v>0</v>
      </c>
      <c r="V40" s="23">
        <f t="shared" si="14"/>
        <v>0</v>
      </c>
      <c r="W40" s="23">
        <f t="shared" si="14"/>
        <v>0</v>
      </c>
      <c r="X40" s="23">
        <f t="shared" si="14"/>
        <v>0</v>
      </c>
      <c r="Y40" s="23">
        <f t="shared" si="14"/>
        <v>0</v>
      </c>
      <c r="Z40" s="23">
        <f t="shared" si="14"/>
        <v>0</v>
      </c>
      <c r="AA40" s="23">
        <f t="shared" si="14"/>
        <v>0</v>
      </c>
      <c r="AB40" s="23">
        <f t="shared" si="14"/>
        <v>0</v>
      </c>
    </row>
    <row r="41" spans="2:28">
      <c r="B41" s="2" t="s">
        <v>17</v>
      </c>
      <c r="E41" s="15">
        <v>24</v>
      </c>
      <c r="H41" s="2" t="s">
        <v>46</v>
      </c>
      <c r="I41" s="23">
        <f t="shared" ref="I41:AB41" si="15">$E10*I8/$E8</f>
        <v>826.22950819672133</v>
      </c>
      <c r="J41" s="23">
        <f t="shared" si="15"/>
        <v>826.22950819672133</v>
      </c>
      <c r="K41" s="23">
        <f t="shared" si="15"/>
        <v>826.22950819672133</v>
      </c>
      <c r="L41" s="23">
        <f t="shared" si="15"/>
        <v>826.22950819672133</v>
      </c>
      <c r="M41" s="23">
        <f t="shared" si="15"/>
        <v>826.22950819672133</v>
      </c>
      <c r="N41" s="23">
        <f t="shared" si="15"/>
        <v>826.22950819672133</v>
      </c>
      <c r="O41" s="23">
        <f t="shared" si="15"/>
        <v>826.22950819672133</v>
      </c>
      <c r="P41" s="23">
        <f t="shared" si="15"/>
        <v>826.22950819672133</v>
      </c>
      <c r="Q41" s="23">
        <f t="shared" si="15"/>
        <v>1101.6393442622953</v>
      </c>
      <c r="R41" s="23">
        <f t="shared" si="15"/>
        <v>1101.6393442622953</v>
      </c>
      <c r="S41" s="23">
        <f t="shared" si="15"/>
        <v>826.22950819672133</v>
      </c>
      <c r="T41" s="23">
        <f t="shared" si="15"/>
        <v>1101.6393442622953</v>
      </c>
      <c r="U41" s="23">
        <f t="shared" si="15"/>
        <v>550.81967213114763</v>
      </c>
      <c r="V41" s="23">
        <f t="shared" si="15"/>
        <v>826.22950819672133</v>
      </c>
      <c r="W41" s="23">
        <f t="shared" si="15"/>
        <v>1101.6393442622953</v>
      </c>
      <c r="X41" s="23">
        <f t="shared" si="15"/>
        <v>826.22950819672133</v>
      </c>
      <c r="Y41" s="23">
        <f t="shared" si="15"/>
        <v>550.81967213114763</v>
      </c>
      <c r="Z41" s="23">
        <f t="shared" si="15"/>
        <v>826.22950819672133</v>
      </c>
      <c r="AA41" s="23">
        <f t="shared" si="15"/>
        <v>826.22950819672133</v>
      </c>
      <c r="AB41" s="23">
        <f t="shared" si="15"/>
        <v>550.81967213114763</v>
      </c>
    </row>
    <row r="42" spans="2:28">
      <c r="B42" s="2" t="s">
        <v>48</v>
      </c>
      <c r="E42" s="15">
        <v>501</v>
      </c>
      <c r="H42" s="2" t="s">
        <v>55</v>
      </c>
      <c r="I42" s="23">
        <f t="shared" ref="I42:AB42" si="16">-$E$23*I$26</f>
        <v>-306</v>
      </c>
      <c r="J42" s="23">
        <f t="shared" si="16"/>
        <v>-504.90000000000003</v>
      </c>
      <c r="K42" s="23">
        <f t="shared" si="16"/>
        <v>-642.6</v>
      </c>
      <c r="L42" s="23">
        <f t="shared" si="16"/>
        <v>0</v>
      </c>
      <c r="M42" s="23">
        <f t="shared" si="16"/>
        <v>-795.6</v>
      </c>
      <c r="N42" s="23">
        <f t="shared" si="16"/>
        <v>-306</v>
      </c>
      <c r="O42" s="23">
        <f t="shared" si="16"/>
        <v>-504.90000000000003</v>
      </c>
      <c r="P42" s="23">
        <f t="shared" si="16"/>
        <v>-642.6</v>
      </c>
      <c r="Q42" s="23">
        <f t="shared" si="16"/>
        <v>0</v>
      </c>
      <c r="R42" s="23">
        <f t="shared" si="16"/>
        <v>-306</v>
      </c>
      <c r="S42" s="23">
        <f t="shared" si="16"/>
        <v>-504.90000000000003</v>
      </c>
      <c r="T42" s="23">
        <f t="shared" si="16"/>
        <v>-642.6</v>
      </c>
      <c r="U42" s="23">
        <f t="shared" si="16"/>
        <v>0</v>
      </c>
      <c r="V42" s="23">
        <f t="shared" si="16"/>
        <v>-306</v>
      </c>
      <c r="W42" s="23">
        <f t="shared" si="16"/>
        <v>-504.90000000000003</v>
      </c>
      <c r="X42" s="23">
        <f t="shared" si="16"/>
        <v>-642.6</v>
      </c>
      <c r="Y42" s="23">
        <f t="shared" si="16"/>
        <v>0</v>
      </c>
      <c r="Z42" s="23">
        <f t="shared" si="16"/>
        <v>-306</v>
      </c>
      <c r="AA42" s="23">
        <f t="shared" si="16"/>
        <v>-504.90000000000003</v>
      </c>
      <c r="AB42" s="23">
        <f t="shared" si="16"/>
        <v>-642.6</v>
      </c>
    </row>
    <row r="43" spans="2:28">
      <c r="H43" s="2" t="s">
        <v>56</v>
      </c>
      <c r="I43" s="23">
        <f>$E$15*$E$14*$E$13</f>
        <v>54.599999999999994</v>
      </c>
      <c r="J43" s="23">
        <f t="shared" ref="J43:AB43" si="17">$E$15*$E$14*$E$13</f>
        <v>54.599999999999994</v>
      </c>
      <c r="K43" s="23">
        <f t="shared" si="17"/>
        <v>54.599999999999994</v>
      </c>
      <c r="L43" s="23">
        <f t="shared" si="17"/>
        <v>54.599999999999994</v>
      </c>
      <c r="M43" s="23">
        <f t="shared" si="17"/>
        <v>54.599999999999994</v>
      </c>
      <c r="N43" s="23">
        <f t="shared" si="17"/>
        <v>54.599999999999994</v>
      </c>
      <c r="O43" s="23">
        <f t="shared" si="17"/>
        <v>54.599999999999994</v>
      </c>
      <c r="P43" s="23">
        <f t="shared" si="17"/>
        <v>54.599999999999994</v>
      </c>
      <c r="Q43" s="23">
        <f t="shared" si="17"/>
        <v>54.599999999999994</v>
      </c>
      <c r="R43" s="23">
        <f t="shared" si="17"/>
        <v>54.599999999999994</v>
      </c>
      <c r="S43" s="23">
        <f t="shared" si="17"/>
        <v>54.599999999999994</v>
      </c>
      <c r="T43" s="23">
        <f t="shared" si="17"/>
        <v>54.599999999999994</v>
      </c>
      <c r="U43" s="23">
        <f t="shared" si="17"/>
        <v>54.599999999999994</v>
      </c>
      <c r="V43" s="23">
        <f t="shared" si="17"/>
        <v>54.599999999999994</v>
      </c>
      <c r="W43" s="23">
        <f t="shared" si="17"/>
        <v>54.599999999999994</v>
      </c>
      <c r="X43" s="23">
        <f t="shared" si="17"/>
        <v>54.599999999999994</v>
      </c>
      <c r="Y43" s="23">
        <f t="shared" si="17"/>
        <v>54.599999999999994</v>
      </c>
      <c r="Z43" s="23">
        <f t="shared" si="17"/>
        <v>54.599999999999994</v>
      </c>
      <c r="AA43" s="23">
        <f t="shared" si="17"/>
        <v>54.599999999999994</v>
      </c>
      <c r="AB43" s="23">
        <f t="shared" si="17"/>
        <v>54.599999999999994</v>
      </c>
    </row>
    <row r="44" spans="2:28">
      <c r="H44" s="2" t="s">
        <v>57</v>
      </c>
      <c r="I44" s="23">
        <f t="shared" ref="I44:AB44" si="18">$E$13*$I$26*$E$16*$E$19</f>
        <v>27.720000000000002</v>
      </c>
      <c r="J44" s="23">
        <f t="shared" si="18"/>
        <v>27.720000000000002</v>
      </c>
      <c r="K44" s="23">
        <f t="shared" si="18"/>
        <v>27.720000000000002</v>
      </c>
      <c r="L44" s="23">
        <f t="shared" si="18"/>
        <v>27.720000000000002</v>
      </c>
      <c r="M44" s="23">
        <f t="shared" si="18"/>
        <v>27.720000000000002</v>
      </c>
      <c r="N44" s="23">
        <f t="shared" si="18"/>
        <v>27.720000000000002</v>
      </c>
      <c r="O44" s="23">
        <f t="shared" si="18"/>
        <v>27.720000000000002</v>
      </c>
      <c r="P44" s="23">
        <f t="shared" si="18"/>
        <v>27.720000000000002</v>
      </c>
      <c r="Q44" s="23">
        <f t="shared" si="18"/>
        <v>27.720000000000002</v>
      </c>
      <c r="R44" s="23">
        <f t="shared" si="18"/>
        <v>27.720000000000002</v>
      </c>
      <c r="S44" s="23">
        <f t="shared" si="18"/>
        <v>27.720000000000002</v>
      </c>
      <c r="T44" s="23">
        <f t="shared" si="18"/>
        <v>27.720000000000002</v>
      </c>
      <c r="U44" s="23">
        <f t="shared" si="18"/>
        <v>27.720000000000002</v>
      </c>
      <c r="V44" s="23">
        <f t="shared" si="18"/>
        <v>27.720000000000002</v>
      </c>
      <c r="W44" s="23">
        <f t="shared" si="18"/>
        <v>27.720000000000002</v>
      </c>
      <c r="X44" s="23">
        <f t="shared" si="18"/>
        <v>27.720000000000002</v>
      </c>
      <c r="Y44" s="23">
        <f t="shared" si="18"/>
        <v>27.720000000000002</v>
      </c>
      <c r="Z44" s="23">
        <f t="shared" si="18"/>
        <v>27.720000000000002</v>
      </c>
      <c r="AA44" s="23">
        <f t="shared" si="18"/>
        <v>27.720000000000002</v>
      </c>
      <c r="AB44" s="23">
        <f t="shared" si="18"/>
        <v>27.720000000000002</v>
      </c>
    </row>
    <row r="46" spans="2:28">
      <c r="H46" s="3" t="s">
        <v>1</v>
      </c>
      <c r="I46" s="27">
        <f>SUM(I38:I44)</f>
        <v>1197.5495081967213</v>
      </c>
      <c r="J46" s="27">
        <f t="shared" ref="J46:AB46" si="19">SUM(J38:J44)</f>
        <v>851.64950819672129</v>
      </c>
      <c r="K46" s="27">
        <f t="shared" si="19"/>
        <v>776.94950819672135</v>
      </c>
      <c r="L46" s="27">
        <f t="shared" si="19"/>
        <v>1167.5495081967213</v>
      </c>
      <c r="M46" s="27">
        <f t="shared" si="19"/>
        <v>518.94950819672135</v>
      </c>
      <c r="N46" s="27">
        <f t="shared" si="19"/>
        <v>945.54950819672138</v>
      </c>
      <c r="O46" s="27">
        <f t="shared" si="19"/>
        <v>809.64950819672129</v>
      </c>
      <c r="P46" s="27">
        <f t="shared" si="19"/>
        <v>587.94950819672135</v>
      </c>
      <c r="Q46" s="27">
        <f t="shared" si="19"/>
        <v>1621.4593442622952</v>
      </c>
      <c r="R46" s="27">
        <f t="shared" si="19"/>
        <v>1294.4593442622952</v>
      </c>
      <c r="S46" s="27">
        <f t="shared" si="19"/>
        <v>676.71950819672122</v>
      </c>
      <c r="T46" s="27">
        <f t="shared" si="19"/>
        <v>942.10934426229528</v>
      </c>
      <c r="U46" s="27">
        <f t="shared" si="19"/>
        <v>941.48967213114759</v>
      </c>
      <c r="V46" s="27">
        <f t="shared" si="19"/>
        <v>1236.1895081967211</v>
      </c>
      <c r="W46" s="27">
        <f t="shared" si="19"/>
        <v>983.41934426229534</v>
      </c>
      <c r="X46" s="27">
        <f t="shared" si="19"/>
        <v>587.94950819672135</v>
      </c>
      <c r="Y46" s="27">
        <f t="shared" si="19"/>
        <v>1039.1396721311476</v>
      </c>
      <c r="Z46" s="27">
        <f t="shared" si="19"/>
        <v>1071.5495081967213</v>
      </c>
      <c r="AA46" s="27">
        <f t="shared" si="19"/>
        <v>809.64950819672129</v>
      </c>
      <c r="AB46" s="27">
        <f t="shared" si="19"/>
        <v>386.03967213114765</v>
      </c>
    </row>
    <row r="47" spans="2:28">
      <c r="B47" s="2"/>
      <c r="E47" s="29"/>
      <c r="H47" s="3"/>
      <c r="I47" s="27"/>
      <c r="J47" s="27"/>
      <c r="K47" s="27"/>
      <c r="L47" s="27"/>
      <c r="M47" s="27"/>
      <c r="N47" s="27"/>
      <c r="O47" s="27"/>
      <c r="P47" s="27"/>
      <c r="Q47" s="27"/>
      <c r="R47" s="27"/>
      <c r="S47" s="27"/>
      <c r="T47" s="27"/>
      <c r="U47" s="27"/>
      <c r="V47" s="27"/>
      <c r="W47" s="27"/>
      <c r="X47" s="27"/>
      <c r="Y47" s="27"/>
      <c r="Z47" s="27"/>
      <c r="AA47" s="27"/>
      <c r="AB47" s="27"/>
    </row>
    <row r="48" spans="2:28">
      <c r="B48" s="2"/>
      <c r="E48" s="29"/>
      <c r="H48" s="3" t="s">
        <v>61</v>
      </c>
      <c r="I48" s="27">
        <f>I46-I35</f>
        <v>-9.4504918032787373</v>
      </c>
      <c r="J48" s="27">
        <f t="shared" ref="J48:AB48" si="20">J46-J35</f>
        <v>-348.35049180327871</v>
      </c>
      <c r="K48" s="27">
        <f t="shared" si="20"/>
        <v>-33.150491803278555</v>
      </c>
      <c r="L48" s="27">
        <f t="shared" si="20"/>
        <v>657.74950819672131</v>
      </c>
      <c r="M48" s="27">
        <f t="shared" si="20"/>
        <v>-457.05049180327865</v>
      </c>
      <c r="N48" s="27">
        <f t="shared" si="20"/>
        <v>-51.450491803278624</v>
      </c>
      <c r="O48" s="27">
        <f t="shared" si="20"/>
        <v>-320.35049180327871</v>
      </c>
      <c r="P48" s="27">
        <f t="shared" si="20"/>
        <v>-206.05049180327865</v>
      </c>
      <c r="Q48" s="27">
        <f t="shared" si="20"/>
        <v>1019.9593442622952</v>
      </c>
      <c r="R48" s="27">
        <f t="shared" si="20"/>
        <v>580.95934426229519</v>
      </c>
      <c r="S48" s="27">
        <f t="shared" si="20"/>
        <v>-130.65049180327878</v>
      </c>
      <c r="T48" s="27">
        <f t="shared" si="20"/>
        <v>45.559344262295326</v>
      </c>
      <c r="U48" s="27">
        <f t="shared" si="20"/>
        <v>16.239672131147586</v>
      </c>
      <c r="V48" s="27">
        <f t="shared" si="20"/>
        <v>-100.45049180327874</v>
      </c>
      <c r="W48" s="27">
        <f t="shared" si="20"/>
        <v>452.05934426229533</v>
      </c>
      <c r="X48" s="27">
        <f t="shared" si="20"/>
        <v>-502.15049180327856</v>
      </c>
      <c r="Y48" s="27">
        <f t="shared" si="20"/>
        <v>56.139672131147563</v>
      </c>
      <c r="Z48" s="27">
        <f t="shared" si="20"/>
        <v>96.249508196721308</v>
      </c>
      <c r="AA48" s="27">
        <f t="shared" si="20"/>
        <v>-1.1504918032786691</v>
      </c>
      <c r="AB48" s="27">
        <f t="shared" si="20"/>
        <v>-425.46032786885235</v>
      </c>
    </row>
    <row r="49" spans="1:38">
      <c r="H49" s="3" t="s">
        <v>4</v>
      </c>
      <c r="I49" s="27">
        <f>SUM(I48:AB48)/COUNT(I48:AB48)</f>
        <v>16.960000000000054</v>
      </c>
      <c r="J49" s="27">
        <f>I49</f>
        <v>16.960000000000054</v>
      </c>
      <c r="K49" s="27">
        <f t="shared" ref="K49:AB49" si="21">J49</f>
        <v>16.960000000000054</v>
      </c>
      <c r="L49" s="27">
        <f t="shared" si="21"/>
        <v>16.960000000000054</v>
      </c>
      <c r="M49" s="27">
        <f t="shared" si="21"/>
        <v>16.960000000000054</v>
      </c>
      <c r="N49" s="27">
        <f t="shared" si="21"/>
        <v>16.960000000000054</v>
      </c>
      <c r="O49" s="27">
        <f t="shared" si="21"/>
        <v>16.960000000000054</v>
      </c>
      <c r="P49" s="27">
        <f t="shared" si="21"/>
        <v>16.960000000000054</v>
      </c>
      <c r="Q49" s="27">
        <f t="shared" si="21"/>
        <v>16.960000000000054</v>
      </c>
      <c r="R49" s="27">
        <f t="shared" si="21"/>
        <v>16.960000000000054</v>
      </c>
      <c r="S49" s="27">
        <f t="shared" si="21"/>
        <v>16.960000000000054</v>
      </c>
      <c r="T49" s="27">
        <f t="shared" si="21"/>
        <v>16.960000000000054</v>
      </c>
      <c r="U49" s="27">
        <f t="shared" si="21"/>
        <v>16.960000000000054</v>
      </c>
      <c r="V49" s="27">
        <f t="shared" si="21"/>
        <v>16.960000000000054</v>
      </c>
      <c r="W49" s="27">
        <f t="shared" si="21"/>
        <v>16.960000000000054</v>
      </c>
      <c r="X49" s="27">
        <f t="shared" si="21"/>
        <v>16.960000000000054</v>
      </c>
      <c r="Y49" s="27">
        <f t="shared" si="21"/>
        <v>16.960000000000054</v>
      </c>
      <c r="Z49" s="27">
        <f t="shared" si="21"/>
        <v>16.960000000000054</v>
      </c>
      <c r="AA49" s="27">
        <f t="shared" si="21"/>
        <v>16.960000000000054</v>
      </c>
      <c r="AB49" s="27">
        <f t="shared" si="21"/>
        <v>16.960000000000054</v>
      </c>
    </row>
    <row r="50" spans="1:38">
      <c r="H50" s="3" t="s">
        <v>60</v>
      </c>
      <c r="I50" s="27">
        <f>I48-I49</f>
        <v>-26.410491803278791</v>
      </c>
      <c r="J50" s="27">
        <f t="shared" ref="J50:AB50" si="22">J48-J49</f>
        <v>-365.31049180327875</v>
      </c>
      <c r="K50" s="27">
        <f t="shared" si="22"/>
        <v>-50.110491803278606</v>
      </c>
      <c r="L50" s="27">
        <f t="shared" si="22"/>
        <v>640.78950819672127</v>
      </c>
      <c r="M50" s="27">
        <f t="shared" si="22"/>
        <v>-474.01049180327868</v>
      </c>
      <c r="N50" s="27">
        <f t="shared" si="22"/>
        <v>-68.410491803278674</v>
      </c>
      <c r="O50" s="27">
        <f t="shared" si="22"/>
        <v>-337.31049180327875</v>
      </c>
      <c r="P50" s="27">
        <f t="shared" si="22"/>
        <v>-223.01049180327871</v>
      </c>
      <c r="Q50" s="27">
        <f t="shared" si="22"/>
        <v>1002.9993442622952</v>
      </c>
      <c r="R50" s="27">
        <f t="shared" si="22"/>
        <v>563.99934426229515</v>
      </c>
      <c r="S50" s="27">
        <f t="shared" si="22"/>
        <v>-147.61049180327885</v>
      </c>
      <c r="T50" s="27">
        <f t="shared" si="22"/>
        <v>28.599344262295272</v>
      </c>
      <c r="U50" s="27">
        <f t="shared" si="22"/>
        <v>-0.72032786885246836</v>
      </c>
      <c r="V50" s="27">
        <f t="shared" si="22"/>
        <v>-117.41049180327879</v>
      </c>
      <c r="W50" s="27">
        <f t="shared" si="22"/>
        <v>435.09934426229529</v>
      </c>
      <c r="X50" s="27">
        <f t="shared" si="22"/>
        <v>-519.11049180327859</v>
      </c>
      <c r="Y50" s="27">
        <f t="shared" si="22"/>
        <v>39.179672131147512</v>
      </c>
      <c r="Z50" s="27">
        <f t="shared" si="22"/>
        <v>79.289508196721258</v>
      </c>
      <c r="AA50" s="27">
        <f t="shared" si="22"/>
        <v>-18.110491803278723</v>
      </c>
      <c r="AB50" s="27">
        <f t="shared" si="22"/>
        <v>-442.42032786885238</v>
      </c>
    </row>
    <row r="52" spans="1:38">
      <c r="J52" s="26"/>
      <c r="K52" s="26"/>
      <c r="L52" s="26"/>
      <c r="M52" s="26"/>
      <c r="N52" s="26"/>
      <c r="O52" s="26"/>
      <c r="P52" s="26"/>
      <c r="Q52" s="26"/>
      <c r="R52" s="26"/>
      <c r="S52" s="26"/>
      <c r="T52" s="26"/>
      <c r="U52" s="26"/>
      <c r="V52" s="26"/>
      <c r="W52" s="26"/>
      <c r="X52" s="26"/>
      <c r="Y52" s="26"/>
      <c r="Z52" s="26"/>
      <c r="AA52" s="26"/>
      <c r="AB52" s="26"/>
      <c r="AE52" s="26"/>
      <c r="AF52" s="26"/>
      <c r="AG52" s="26"/>
      <c r="AH52" s="26"/>
      <c r="AI52" s="26"/>
      <c r="AJ52" s="26"/>
      <c r="AK52" s="26"/>
      <c r="AL52" s="26"/>
    </row>
    <row r="53" spans="1:38">
      <c r="AE53" s="26"/>
      <c r="AF53" s="26"/>
      <c r="AG53" s="26"/>
      <c r="AH53" s="26"/>
      <c r="AI53" s="26"/>
      <c r="AJ53" s="26"/>
      <c r="AK53" s="26"/>
      <c r="AL53" s="26"/>
    </row>
    <row r="54" spans="1:38">
      <c r="AC54" s="26"/>
      <c r="AD54" s="26"/>
      <c r="AE54" s="26"/>
      <c r="AF54" s="26"/>
      <c r="AG54" s="26"/>
      <c r="AH54" s="26"/>
      <c r="AI54" s="26"/>
      <c r="AJ54" s="26"/>
      <c r="AK54" s="26"/>
      <c r="AL54" s="26"/>
    </row>
    <row r="55" spans="1:38">
      <c r="AC55" s="26"/>
      <c r="AD55" s="26"/>
      <c r="AE55" s="26"/>
      <c r="AF55" s="26"/>
      <c r="AG55" s="26"/>
      <c r="AH55" s="26"/>
      <c r="AI55" s="26"/>
      <c r="AJ55" s="26"/>
      <c r="AK55" s="26"/>
      <c r="AL55" s="26"/>
    </row>
    <row r="58" spans="1:38">
      <c r="AC58" s="30"/>
    </row>
    <row r="59" spans="1:38">
      <c r="A59" s="2"/>
      <c r="C59" s="2"/>
      <c r="D59" s="14"/>
      <c r="E59" s="13"/>
      <c r="F59" s="2"/>
      <c r="G59" s="2"/>
      <c r="H59" s="2"/>
      <c r="I59" s="2"/>
      <c r="J59" s="2"/>
      <c r="K59" s="2"/>
      <c r="AG59" s="3"/>
      <c r="AH59" s="3"/>
      <c r="AI59" s="3"/>
      <c r="AJ59" s="3"/>
    </row>
    <row r="60" spans="1:38">
      <c r="A60" s="2"/>
      <c r="H60" s="2"/>
      <c r="I60" s="2"/>
      <c r="J60" s="2"/>
      <c r="K60" s="2"/>
      <c r="L60" s="2"/>
      <c r="M60" s="2"/>
      <c r="N60" s="2"/>
      <c r="O60" s="2"/>
      <c r="P60" s="2"/>
      <c r="Q60" s="2"/>
      <c r="R60" s="2"/>
      <c r="S60" s="2"/>
      <c r="T60" s="2"/>
      <c r="U60" s="3"/>
      <c r="V60" s="3"/>
      <c r="W60" s="3"/>
      <c r="X60" s="3"/>
      <c r="Y60" s="3"/>
      <c r="Z60" s="3"/>
      <c r="AA60" s="3"/>
      <c r="AB60" s="3"/>
      <c r="AC60" s="3"/>
      <c r="AD60" s="3"/>
      <c r="AE60" s="3"/>
      <c r="AF60" s="3"/>
      <c r="AG60" s="3"/>
      <c r="AH60" s="3"/>
      <c r="AI60" s="3"/>
      <c r="AJ60" s="3"/>
    </row>
    <row r="61" spans="1:38">
      <c r="A61" s="2"/>
      <c r="C61" s="3"/>
      <c r="D61" s="6"/>
      <c r="H61" s="2"/>
      <c r="I61" s="2"/>
      <c r="J61" s="2"/>
      <c r="K61" s="2"/>
      <c r="L61" s="2"/>
      <c r="M61" s="12"/>
      <c r="N61" s="12"/>
      <c r="O61" s="12"/>
      <c r="P61" s="12"/>
      <c r="Q61" s="2"/>
      <c r="R61" s="2"/>
      <c r="S61" s="2"/>
      <c r="T61" s="2"/>
      <c r="U61" s="3"/>
      <c r="V61" s="3"/>
      <c r="W61" s="3"/>
      <c r="X61" s="3"/>
      <c r="Y61" s="3"/>
      <c r="Z61" s="3"/>
      <c r="AA61" s="3"/>
      <c r="AB61" s="3"/>
      <c r="AC61" s="3"/>
      <c r="AD61" s="3"/>
      <c r="AE61" s="3"/>
      <c r="AF61" s="3"/>
      <c r="AG61" s="3"/>
      <c r="AH61" s="3"/>
      <c r="AI61" s="3"/>
      <c r="AJ61" s="3"/>
    </row>
    <row r="62" spans="1:38">
      <c r="A62" s="2"/>
      <c r="H62" s="2"/>
      <c r="I62" s="2"/>
      <c r="J62" s="2"/>
      <c r="K62" s="2"/>
      <c r="L62" s="2"/>
      <c r="M62" s="12"/>
      <c r="N62" s="12"/>
      <c r="O62" s="12"/>
      <c r="P62" s="12"/>
      <c r="Q62" s="2"/>
      <c r="R62" s="2"/>
      <c r="S62" s="2"/>
      <c r="T62" s="2"/>
      <c r="U62" s="3"/>
      <c r="V62" s="3"/>
      <c r="W62" s="3"/>
      <c r="X62" s="3"/>
      <c r="Y62" s="3"/>
      <c r="Z62" s="3"/>
      <c r="AA62" s="3"/>
      <c r="AB62" s="3"/>
      <c r="AC62" s="3"/>
      <c r="AD62" s="3"/>
      <c r="AE62" s="3"/>
      <c r="AF62" s="3"/>
      <c r="AG62" s="3"/>
      <c r="AH62" s="3"/>
      <c r="AI62" s="3"/>
      <c r="AJ62" s="3"/>
    </row>
    <row r="63" spans="1:38">
      <c r="A63" s="2"/>
      <c r="H63" s="2"/>
      <c r="I63" s="2"/>
      <c r="J63" s="2"/>
      <c r="K63" s="2"/>
      <c r="L63" s="2"/>
      <c r="M63" s="12"/>
      <c r="N63" s="12"/>
      <c r="O63" s="12"/>
      <c r="P63" s="12"/>
      <c r="Q63" s="2"/>
      <c r="R63" s="2"/>
      <c r="S63" s="2"/>
      <c r="T63" s="2"/>
      <c r="U63" s="3"/>
      <c r="V63" s="3"/>
      <c r="W63" s="3"/>
      <c r="X63" s="3"/>
      <c r="Y63" s="3"/>
      <c r="Z63" s="3"/>
      <c r="AA63" s="3"/>
      <c r="AB63" s="3"/>
      <c r="AC63" s="3"/>
      <c r="AD63" s="3"/>
      <c r="AE63" s="3"/>
      <c r="AF63" s="3"/>
      <c r="AG63" s="3"/>
      <c r="AH63" s="3"/>
      <c r="AI63" s="3"/>
      <c r="AJ63" s="3"/>
    </row>
    <row r="64" spans="1:38">
      <c r="A64" s="2"/>
      <c r="E64" s="2"/>
      <c r="F64" s="2"/>
      <c r="G64" s="2"/>
      <c r="H64" s="2"/>
      <c r="I64" s="2"/>
      <c r="J64" s="2"/>
      <c r="K64" s="2"/>
      <c r="L64" s="2"/>
      <c r="M64" s="12"/>
      <c r="N64" s="12"/>
      <c r="O64" s="12"/>
      <c r="P64" s="12"/>
      <c r="Q64" s="2"/>
      <c r="R64" s="2"/>
      <c r="S64" s="2"/>
      <c r="T64" s="2"/>
      <c r="U64" s="3"/>
      <c r="V64" s="3"/>
      <c r="W64" s="3"/>
      <c r="X64" s="3"/>
      <c r="Y64" s="3"/>
      <c r="Z64" s="3"/>
      <c r="AA64" s="3"/>
      <c r="AB64" s="3"/>
      <c r="AC64" s="3"/>
      <c r="AD64" s="3"/>
      <c r="AE64" s="3"/>
      <c r="AF64" s="3"/>
      <c r="AG64" s="3"/>
      <c r="AH64" s="3"/>
      <c r="AI64" s="3"/>
      <c r="AJ64" s="3"/>
    </row>
    <row r="65" spans="1:36">
      <c r="A65" s="2"/>
      <c r="E65" s="2"/>
      <c r="F65" s="2"/>
      <c r="G65" s="2"/>
      <c r="H65" s="2"/>
      <c r="I65" s="2"/>
      <c r="J65" s="2"/>
      <c r="K65" s="2"/>
      <c r="L65" s="2"/>
      <c r="M65" s="2"/>
      <c r="N65" s="2"/>
      <c r="O65" s="2"/>
      <c r="P65" s="2"/>
      <c r="Q65" s="2"/>
      <c r="R65" s="2"/>
      <c r="S65" s="2"/>
      <c r="T65" s="2"/>
      <c r="U65" s="3"/>
      <c r="V65" s="3"/>
      <c r="W65" s="3"/>
      <c r="X65" s="3"/>
      <c r="Y65" s="3"/>
      <c r="Z65" s="3"/>
      <c r="AA65" s="3"/>
      <c r="AB65" s="3"/>
      <c r="AC65" s="3"/>
      <c r="AD65" s="3"/>
      <c r="AE65" s="3"/>
      <c r="AF65" s="3"/>
      <c r="AG65" s="3"/>
      <c r="AH65" s="3"/>
      <c r="AI65" s="3"/>
      <c r="AJ65" s="3"/>
    </row>
    <row r="66" spans="1:36">
      <c r="A66" s="2"/>
      <c r="E66" s="2"/>
      <c r="F66" s="2"/>
      <c r="G66" s="2"/>
      <c r="H66" s="2"/>
      <c r="I66" s="2"/>
      <c r="J66" s="2"/>
      <c r="K66" s="2"/>
      <c r="L66" s="2"/>
      <c r="M66" s="2"/>
      <c r="N66" s="2"/>
      <c r="O66" s="2"/>
      <c r="P66" s="2"/>
      <c r="Q66" s="2"/>
      <c r="R66" s="2"/>
      <c r="S66" s="2"/>
      <c r="T66" s="2"/>
      <c r="U66" s="3"/>
      <c r="V66" s="3"/>
      <c r="W66" s="3"/>
      <c r="X66" s="3"/>
      <c r="Y66" s="3"/>
      <c r="Z66" s="3"/>
      <c r="AA66" s="3"/>
      <c r="AB66" s="3"/>
      <c r="AC66" s="3"/>
      <c r="AD66" s="3"/>
      <c r="AE66" s="3"/>
      <c r="AF66" s="3"/>
      <c r="AG66" s="3"/>
      <c r="AH66" s="3"/>
      <c r="AI66" s="3"/>
      <c r="AJ66" s="3"/>
    </row>
    <row r="67" spans="1:36">
      <c r="A67" s="2"/>
      <c r="E67" s="2"/>
      <c r="F67" s="2"/>
      <c r="G67" s="2"/>
      <c r="H67" s="2"/>
      <c r="I67" s="2"/>
      <c r="J67" s="2"/>
      <c r="K67" s="2"/>
      <c r="L67" s="2"/>
      <c r="M67" s="2"/>
      <c r="N67" s="2"/>
      <c r="O67" s="2"/>
      <c r="P67" s="2"/>
      <c r="Q67" s="2"/>
      <c r="R67" s="2"/>
      <c r="S67" s="2"/>
      <c r="T67" s="2"/>
      <c r="U67" s="3"/>
      <c r="V67" s="3"/>
      <c r="W67" s="3"/>
      <c r="X67" s="3"/>
      <c r="Y67" s="3"/>
      <c r="Z67" s="3"/>
      <c r="AA67" s="3"/>
      <c r="AB67" s="3"/>
      <c r="AC67" s="3"/>
      <c r="AD67" s="3"/>
      <c r="AE67" s="3"/>
      <c r="AF67" s="3"/>
      <c r="AG67" s="3"/>
      <c r="AH67" s="3"/>
      <c r="AI67" s="3"/>
      <c r="AJ67" s="3"/>
    </row>
    <row r="68" spans="1:36">
      <c r="A68" s="2"/>
      <c r="E68" s="2"/>
      <c r="F68" s="2"/>
      <c r="G68" s="2"/>
      <c r="H68" s="2"/>
      <c r="I68" s="2"/>
      <c r="J68" s="2"/>
      <c r="K68" s="2"/>
      <c r="L68" s="2"/>
      <c r="M68" s="2"/>
      <c r="N68" s="2"/>
      <c r="O68" s="2"/>
      <c r="P68" s="2"/>
      <c r="Q68" s="2"/>
      <c r="R68" s="2"/>
      <c r="S68" s="2"/>
      <c r="T68" s="2"/>
      <c r="U68" s="3"/>
      <c r="V68" s="3"/>
      <c r="W68" s="3"/>
      <c r="X68" s="3"/>
      <c r="Y68" s="3"/>
      <c r="Z68" s="3"/>
      <c r="AA68" s="3"/>
      <c r="AB68" s="3"/>
      <c r="AC68" s="3"/>
      <c r="AD68" s="3"/>
      <c r="AE68" s="3"/>
      <c r="AF68" s="3"/>
      <c r="AG68" s="3"/>
      <c r="AH68" s="3"/>
      <c r="AI68" s="3"/>
      <c r="AJ68" s="3"/>
    </row>
    <row r="69" spans="1:36">
      <c r="A69" s="2"/>
      <c r="F69" s="2"/>
      <c r="G69" s="2"/>
      <c r="H69" s="2"/>
      <c r="I69" s="2"/>
      <c r="J69" s="2"/>
      <c r="K69" s="2"/>
      <c r="L69" s="2"/>
      <c r="M69" s="2"/>
      <c r="N69" s="2"/>
      <c r="O69" s="2"/>
      <c r="P69" s="2"/>
      <c r="Q69" s="2"/>
      <c r="R69" s="2"/>
      <c r="S69" s="2"/>
      <c r="T69" s="2"/>
      <c r="U69" s="3"/>
      <c r="V69" s="3"/>
      <c r="W69" s="3"/>
      <c r="X69" s="3"/>
      <c r="Y69" s="3"/>
      <c r="Z69" s="3"/>
      <c r="AA69" s="3"/>
      <c r="AB69" s="3"/>
      <c r="AC69" s="3"/>
      <c r="AD69" s="3"/>
      <c r="AE69" s="3"/>
      <c r="AF69" s="3"/>
      <c r="AG69" s="3"/>
      <c r="AH69" s="3"/>
      <c r="AI69" s="3"/>
      <c r="AJ69" s="3"/>
    </row>
    <row r="70" spans="1:36">
      <c r="A70" s="2"/>
      <c r="F70" s="2"/>
      <c r="G70" s="2"/>
      <c r="H70" s="2"/>
      <c r="I70" s="2"/>
      <c r="J70" s="2"/>
      <c r="K70" s="2"/>
      <c r="L70" s="2"/>
      <c r="M70" s="2"/>
      <c r="N70" s="2"/>
      <c r="O70" s="2"/>
      <c r="P70" s="2"/>
      <c r="Q70" s="2"/>
      <c r="R70" s="2"/>
      <c r="S70" s="2"/>
      <c r="T70" s="2"/>
      <c r="U70" s="3"/>
      <c r="V70" s="3"/>
      <c r="W70" s="3"/>
      <c r="X70" s="3"/>
      <c r="Y70" s="3"/>
      <c r="Z70" s="3"/>
      <c r="AA70" s="3"/>
      <c r="AB70" s="3"/>
      <c r="AC70" s="3"/>
      <c r="AD70" s="3"/>
      <c r="AE70" s="3"/>
      <c r="AF70" s="3"/>
      <c r="AG70" s="3"/>
      <c r="AH70" s="3"/>
      <c r="AI70" s="3"/>
      <c r="AJ70" s="3"/>
    </row>
    <row r="71" spans="1:36">
      <c r="A71" s="2"/>
      <c r="F71" s="2"/>
      <c r="G71" s="2"/>
      <c r="H71" s="2"/>
      <c r="I71" s="2"/>
      <c r="J71" s="2"/>
      <c r="K71" s="2"/>
      <c r="L71" s="2"/>
      <c r="M71" s="2"/>
      <c r="N71" s="2"/>
      <c r="O71" s="2"/>
      <c r="P71" s="2"/>
      <c r="Q71" s="2"/>
      <c r="R71" s="2"/>
      <c r="S71" s="2"/>
      <c r="T71" s="2"/>
      <c r="U71" s="3"/>
      <c r="V71" s="3"/>
      <c r="W71" s="3"/>
      <c r="X71" s="3"/>
      <c r="Y71" s="3"/>
      <c r="Z71" s="3"/>
      <c r="AA71" s="3"/>
      <c r="AB71" s="3"/>
      <c r="AC71" s="3"/>
      <c r="AD71" s="3"/>
      <c r="AE71" s="3"/>
      <c r="AF71" s="3"/>
      <c r="AG71" s="3"/>
      <c r="AH71" s="3"/>
      <c r="AI71" s="3"/>
      <c r="AJ71" s="3"/>
    </row>
    <row r="72" spans="1:36">
      <c r="A72" s="2"/>
      <c r="F72" s="2"/>
      <c r="G72" s="2"/>
      <c r="H72" s="2"/>
      <c r="I72" s="2"/>
      <c r="J72" s="2"/>
      <c r="K72" s="2"/>
      <c r="L72" s="2"/>
      <c r="M72" s="2"/>
      <c r="N72" s="2"/>
      <c r="O72" s="2"/>
      <c r="P72" s="2"/>
      <c r="Q72" s="2"/>
      <c r="R72" s="2"/>
      <c r="S72" s="2"/>
      <c r="T72" s="2"/>
      <c r="U72" s="3"/>
      <c r="V72" s="3"/>
      <c r="W72" s="3"/>
      <c r="X72" s="3"/>
      <c r="Y72" s="3"/>
      <c r="Z72" s="3"/>
      <c r="AA72" s="3"/>
      <c r="AB72" s="3"/>
      <c r="AC72" s="3"/>
      <c r="AD72" s="3"/>
      <c r="AE72" s="3"/>
      <c r="AF72" s="3"/>
      <c r="AG72" s="3"/>
      <c r="AH72" s="3"/>
      <c r="AI72" s="3"/>
      <c r="AJ72" s="3"/>
    </row>
    <row r="73" spans="1:36">
      <c r="A73" s="31"/>
      <c r="F73" s="2"/>
      <c r="G73" s="2"/>
      <c r="H73" s="2"/>
      <c r="I73" s="2"/>
      <c r="J73" s="2"/>
      <c r="K73" s="2"/>
      <c r="L73" s="2"/>
      <c r="M73" s="2"/>
      <c r="N73" s="2"/>
      <c r="O73" s="2"/>
      <c r="P73" s="2"/>
      <c r="Q73" s="2"/>
      <c r="R73" s="2"/>
      <c r="S73" s="2"/>
      <c r="T73" s="2"/>
      <c r="U73" s="3"/>
      <c r="V73" s="3"/>
      <c r="W73" s="3"/>
      <c r="X73" s="3"/>
      <c r="Y73" s="3"/>
      <c r="Z73" s="3"/>
      <c r="AA73" s="3"/>
      <c r="AB73" s="3"/>
      <c r="AC73" s="3"/>
      <c r="AD73" s="3"/>
      <c r="AE73" s="3"/>
      <c r="AF73" s="3"/>
      <c r="AG73" s="3"/>
      <c r="AH73" s="3"/>
      <c r="AI73" s="3"/>
      <c r="AJ73" s="3"/>
    </row>
    <row r="74" spans="1:36">
      <c r="A74" s="31"/>
      <c r="F74" s="2"/>
      <c r="G74" s="2"/>
      <c r="H74" s="2"/>
      <c r="I74" s="2"/>
      <c r="J74" s="2"/>
      <c r="K74" s="2"/>
      <c r="L74" s="2"/>
      <c r="M74" s="2"/>
      <c r="N74" s="2"/>
      <c r="O74" s="2"/>
      <c r="P74" s="2"/>
      <c r="Q74" s="2"/>
      <c r="R74" s="2"/>
      <c r="S74" s="2"/>
      <c r="T74" s="2"/>
      <c r="U74" s="3"/>
      <c r="V74" s="3"/>
      <c r="W74" s="3"/>
      <c r="X74" s="3"/>
      <c r="Y74" s="3"/>
      <c r="Z74" s="3"/>
      <c r="AA74" s="3"/>
      <c r="AB74" s="3"/>
      <c r="AC74" s="3"/>
      <c r="AD74" s="3"/>
      <c r="AE74" s="3"/>
      <c r="AF74" s="3"/>
      <c r="AG74" s="3"/>
      <c r="AH74" s="3"/>
      <c r="AI74" s="3"/>
      <c r="AJ74" s="3"/>
    </row>
    <row r="75" spans="1:36">
      <c r="A75" s="31"/>
      <c r="U75" s="3"/>
      <c r="V75" s="3"/>
      <c r="W75" s="3"/>
      <c r="X75" s="3"/>
      <c r="Y75" s="3"/>
      <c r="Z75" s="3"/>
      <c r="AA75" s="3"/>
      <c r="AB75" s="3"/>
      <c r="AC75" s="3"/>
      <c r="AD75" s="3"/>
      <c r="AE75" s="3"/>
      <c r="AF75" s="3"/>
      <c r="AG75" s="3"/>
      <c r="AH75" s="3"/>
      <c r="AI75" s="3"/>
      <c r="AJ75" s="3"/>
    </row>
    <row r="76" spans="1:36">
      <c r="A76" s="2"/>
      <c r="U76" s="3"/>
      <c r="V76" s="3"/>
      <c r="W76" s="3"/>
      <c r="X76" s="3"/>
      <c r="Y76" s="3"/>
      <c r="Z76" s="3"/>
      <c r="AA76" s="3"/>
      <c r="AB76" s="3"/>
      <c r="AC76" s="3"/>
      <c r="AD76" s="3"/>
      <c r="AE76" s="3"/>
      <c r="AF76" s="3"/>
      <c r="AG76" s="3"/>
      <c r="AH76" s="3"/>
      <c r="AI76" s="3"/>
      <c r="AJ76" s="3"/>
    </row>
    <row r="77" spans="1:36">
      <c r="A77" s="31"/>
      <c r="U77" s="3"/>
      <c r="V77" s="3"/>
      <c r="W77" s="3"/>
      <c r="X77" s="3"/>
      <c r="Y77" s="3"/>
      <c r="Z77" s="3"/>
      <c r="AA77" s="3"/>
      <c r="AB77" s="3"/>
      <c r="AC77" s="3"/>
      <c r="AD77" s="3"/>
      <c r="AE77" s="3"/>
      <c r="AF77" s="3"/>
      <c r="AG77" s="3"/>
      <c r="AH77" s="3"/>
      <c r="AI77" s="3"/>
      <c r="AJ77" s="3"/>
    </row>
    <row r="78" spans="1:36">
      <c r="A78" s="31"/>
      <c r="U78" s="3"/>
      <c r="V78" s="3"/>
      <c r="W78" s="3"/>
      <c r="X78" s="3"/>
      <c r="Y78" s="3"/>
      <c r="Z78" s="3"/>
      <c r="AA78" s="3"/>
      <c r="AB78" s="3"/>
      <c r="AC78" s="3"/>
      <c r="AD78" s="3"/>
      <c r="AE78" s="3"/>
      <c r="AF78" s="3"/>
      <c r="AG78" s="3"/>
      <c r="AH78" s="3"/>
      <c r="AI78" s="3"/>
      <c r="AJ78" s="3"/>
    </row>
    <row r="79" spans="1:36">
      <c r="A79" s="31"/>
      <c r="U79" s="3"/>
      <c r="V79" s="3"/>
      <c r="W79" s="3"/>
      <c r="X79" s="3"/>
      <c r="Y79" s="3"/>
      <c r="Z79" s="3"/>
      <c r="AA79" s="3"/>
      <c r="AB79" s="3"/>
      <c r="AC79" s="3"/>
      <c r="AD79" s="3"/>
      <c r="AE79" s="3"/>
      <c r="AF79" s="3"/>
      <c r="AG79" s="3"/>
      <c r="AH79" s="3"/>
      <c r="AI79" s="3"/>
      <c r="AJ79" s="3"/>
    </row>
    <row r="80" spans="1:36">
      <c r="A80" s="31"/>
      <c r="U80" s="3"/>
      <c r="V80" s="3"/>
      <c r="W80" s="3"/>
      <c r="X80" s="3"/>
      <c r="Y80" s="3"/>
      <c r="Z80" s="3"/>
      <c r="AA80" s="3"/>
      <c r="AB80" s="3"/>
      <c r="AC80" s="3"/>
      <c r="AD80" s="3"/>
      <c r="AE80" s="3"/>
      <c r="AF80" s="3"/>
      <c r="AG80" s="3"/>
      <c r="AH80" s="3"/>
      <c r="AI80" s="3"/>
      <c r="AJ80" s="3"/>
    </row>
    <row r="81" spans="1:36">
      <c r="A81" s="31"/>
      <c r="U81" s="3"/>
      <c r="V81" s="3"/>
      <c r="W81" s="3"/>
      <c r="X81" s="3"/>
      <c r="Y81" s="3"/>
      <c r="Z81" s="3"/>
      <c r="AA81" s="3"/>
      <c r="AB81" s="3"/>
      <c r="AC81" s="3"/>
      <c r="AD81" s="3"/>
      <c r="AE81" s="3"/>
      <c r="AF81" s="3"/>
      <c r="AG81" s="3"/>
      <c r="AH81" s="3"/>
      <c r="AI81" s="3"/>
      <c r="AJ81" s="3"/>
    </row>
    <row r="82" spans="1:36">
      <c r="A82" s="31"/>
      <c r="U82" s="3"/>
      <c r="V82" s="3"/>
      <c r="W82" s="3"/>
      <c r="X82" s="3"/>
      <c r="Y82" s="3"/>
      <c r="Z82" s="3"/>
      <c r="AA82" s="3"/>
      <c r="AB82" s="3"/>
      <c r="AC82" s="3"/>
      <c r="AD82" s="3"/>
      <c r="AE82" s="3"/>
      <c r="AF82" s="3"/>
      <c r="AG82" s="3"/>
      <c r="AH82" s="3"/>
      <c r="AI82" s="3"/>
      <c r="AJ82" s="3"/>
    </row>
    <row r="83" spans="1:36">
      <c r="A83" s="31"/>
      <c r="U83" s="3"/>
      <c r="V83" s="3"/>
      <c r="W83" s="3"/>
      <c r="X83" s="3"/>
      <c r="Y83" s="3"/>
      <c r="Z83" s="3"/>
      <c r="AA83" s="3"/>
      <c r="AB83" s="3"/>
      <c r="AC83" s="3"/>
      <c r="AD83" s="3"/>
      <c r="AE83" s="3"/>
      <c r="AF83" s="3"/>
      <c r="AG83" s="3"/>
      <c r="AH83" s="3"/>
      <c r="AI83" s="3"/>
      <c r="AJ83" s="3"/>
    </row>
    <row r="84" spans="1:36">
      <c r="A84" s="31"/>
      <c r="U84" s="3"/>
      <c r="V84" s="3"/>
      <c r="W84" s="3"/>
      <c r="X84" s="3"/>
      <c r="Y84" s="3"/>
      <c r="Z84" s="3"/>
      <c r="AA84" s="3"/>
      <c r="AB84" s="3"/>
      <c r="AC84" s="3"/>
      <c r="AD84" s="3"/>
      <c r="AE84" s="3"/>
      <c r="AF84" s="3"/>
      <c r="AG84" s="3"/>
      <c r="AH84" s="3"/>
      <c r="AI84" s="3"/>
      <c r="AJ84" s="3"/>
    </row>
    <row r="85" spans="1:36">
      <c r="A85" s="31"/>
      <c r="U85" s="3"/>
      <c r="V85" s="3"/>
      <c r="W85" s="3"/>
      <c r="X85" s="3"/>
      <c r="Y85" s="3"/>
      <c r="Z85" s="3"/>
      <c r="AA85" s="3"/>
      <c r="AB85" s="3"/>
      <c r="AC85" s="3"/>
      <c r="AD85" s="3"/>
      <c r="AE85" s="3"/>
      <c r="AF85" s="3"/>
      <c r="AG85" s="3"/>
      <c r="AH85" s="3"/>
      <c r="AI85" s="3"/>
      <c r="AJ85" s="3"/>
    </row>
    <row r="86" spans="1:36">
      <c r="A86" s="31"/>
      <c r="U86" s="3"/>
      <c r="V86" s="3"/>
      <c r="W86" s="3"/>
      <c r="X86" s="3"/>
      <c r="Y86" s="3"/>
      <c r="Z86" s="3"/>
      <c r="AA86" s="3"/>
      <c r="AB86" s="3"/>
      <c r="AC86" s="3"/>
      <c r="AD86" s="3"/>
      <c r="AE86" s="3"/>
      <c r="AF86" s="3"/>
      <c r="AG86" s="3"/>
      <c r="AH86" s="3"/>
      <c r="AI86" s="3"/>
      <c r="AJ86" s="3"/>
    </row>
    <row r="87" spans="1:36">
      <c r="A87" s="31"/>
      <c r="U87" s="3"/>
      <c r="V87" s="3"/>
      <c r="W87" s="3"/>
      <c r="X87" s="3"/>
      <c r="Y87" s="3"/>
      <c r="Z87" s="3"/>
      <c r="AA87" s="3"/>
      <c r="AB87" s="3"/>
      <c r="AC87" s="3"/>
      <c r="AD87" s="3"/>
      <c r="AE87" s="3"/>
      <c r="AF87" s="3"/>
      <c r="AG87" s="3"/>
      <c r="AH87" s="3"/>
      <c r="AI87" s="3"/>
      <c r="AJ87" s="3"/>
    </row>
    <row r="88" spans="1:36">
      <c r="A88" s="31"/>
      <c r="U88" s="3"/>
      <c r="V88" s="3"/>
      <c r="W88" s="3"/>
      <c r="X88" s="3"/>
      <c r="Y88" s="3"/>
      <c r="Z88" s="3"/>
      <c r="AA88" s="3"/>
      <c r="AB88" s="3"/>
      <c r="AC88" s="3"/>
      <c r="AD88" s="3"/>
      <c r="AE88" s="3"/>
      <c r="AF88" s="3"/>
      <c r="AG88" s="3"/>
      <c r="AH88" s="3"/>
      <c r="AI88" s="3"/>
      <c r="AJ88" s="3"/>
    </row>
    <row r="89" spans="1:36">
      <c r="A89" s="31"/>
      <c r="U89" s="3"/>
      <c r="V89" s="3"/>
      <c r="W89" s="3"/>
      <c r="X89" s="3"/>
      <c r="Y89" s="3"/>
      <c r="Z89" s="3"/>
      <c r="AA89" s="3"/>
      <c r="AB89" s="3"/>
      <c r="AC89" s="3"/>
      <c r="AD89" s="3"/>
      <c r="AE89" s="3"/>
      <c r="AF89" s="3"/>
      <c r="AG89" s="3"/>
      <c r="AH89" s="3"/>
      <c r="AI89" s="3"/>
      <c r="AJ89" s="3"/>
    </row>
    <row r="90" spans="1:36">
      <c r="A90" s="31"/>
      <c r="U90" s="3"/>
      <c r="V90" s="3"/>
      <c r="W90" s="3"/>
      <c r="X90" s="3"/>
      <c r="Y90" s="3"/>
      <c r="Z90" s="3"/>
      <c r="AA90" s="3"/>
      <c r="AB90" s="3"/>
      <c r="AC90" s="3"/>
      <c r="AD90" s="3"/>
      <c r="AE90" s="3"/>
      <c r="AF90" s="3"/>
      <c r="AG90" s="3"/>
      <c r="AH90" s="3"/>
      <c r="AI90" s="3"/>
      <c r="AJ90" s="3"/>
    </row>
    <row r="91" spans="1:36">
      <c r="A91" s="31"/>
      <c r="U91" s="3"/>
      <c r="V91" s="3"/>
      <c r="W91" s="3"/>
      <c r="X91" s="3"/>
      <c r="Y91" s="3"/>
      <c r="Z91" s="3"/>
      <c r="AA91" s="3"/>
      <c r="AB91" s="3"/>
      <c r="AC91" s="3"/>
      <c r="AD91" s="3"/>
      <c r="AE91" s="3"/>
      <c r="AF91" s="3"/>
      <c r="AG91" s="3"/>
      <c r="AH91" s="3"/>
      <c r="AI91" s="3"/>
      <c r="AJ91" s="3"/>
    </row>
    <row r="92" spans="1:36">
      <c r="A92" s="31"/>
      <c r="U92" s="3"/>
      <c r="V92" s="3"/>
      <c r="W92" s="3"/>
      <c r="X92" s="3"/>
      <c r="Y92" s="3"/>
      <c r="Z92" s="3"/>
      <c r="AA92" s="3"/>
      <c r="AB92" s="3"/>
      <c r="AC92" s="3"/>
      <c r="AD92" s="3"/>
      <c r="AE92" s="3"/>
      <c r="AF92" s="3"/>
      <c r="AG92" s="3"/>
      <c r="AH92" s="3"/>
      <c r="AI92" s="3"/>
      <c r="AJ92" s="3"/>
    </row>
    <row r="93" spans="1:36">
      <c r="A93" s="31"/>
      <c r="U93" s="3"/>
      <c r="V93" s="3"/>
      <c r="W93" s="3"/>
      <c r="X93" s="3"/>
      <c r="Y93" s="3"/>
      <c r="Z93" s="3"/>
      <c r="AA93" s="3"/>
      <c r="AB93" s="3"/>
      <c r="AC93" s="3"/>
      <c r="AD93" s="3"/>
      <c r="AE93" s="3"/>
      <c r="AF93" s="3"/>
      <c r="AG93" s="3"/>
      <c r="AH93" s="3"/>
      <c r="AI93" s="3"/>
      <c r="AJ93" s="3"/>
    </row>
    <row r="94" spans="1:36">
      <c r="A94" s="31"/>
      <c r="U94" s="3"/>
      <c r="V94" s="3"/>
      <c r="W94" s="3"/>
      <c r="X94" s="3"/>
      <c r="Y94" s="3"/>
      <c r="Z94" s="3"/>
      <c r="AA94" s="3"/>
      <c r="AB94" s="3"/>
      <c r="AC94" s="3"/>
      <c r="AD94" s="3"/>
      <c r="AE94" s="3"/>
      <c r="AF94" s="3"/>
      <c r="AG94" s="3"/>
      <c r="AH94" s="3"/>
      <c r="AI94" s="3"/>
      <c r="AJ94" s="3"/>
    </row>
    <row r="95" spans="1:36">
      <c r="A95" s="31"/>
      <c r="U95" s="3"/>
      <c r="V95" s="3"/>
      <c r="W95" s="3"/>
      <c r="X95" s="3"/>
      <c r="Y95" s="3"/>
      <c r="Z95" s="3"/>
      <c r="AA95" s="3"/>
      <c r="AB95" s="3"/>
      <c r="AC95" s="3"/>
      <c r="AD95" s="3"/>
      <c r="AE95" s="3"/>
      <c r="AF95" s="3"/>
      <c r="AG95" s="3"/>
      <c r="AH95" s="3"/>
      <c r="AI95" s="3"/>
      <c r="AJ95" s="3"/>
    </row>
    <row r="96" spans="1:36">
      <c r="A96" s="31"/>
      <c r="U96" s="3"/>
      <c r="V96" s="3"/>
      <c r="W96" s="3"/>
      <c r="X96" s="3"/>
      <c r="Y96" s="3"/>
      <c r="Z96" s="3"/>
      <c r="AA96" s="3"/>
      <c r="AB96" s="3"/>
      <c r="AC96" s="3"/>
      <c r="AD96" s="3"/>
      <c r="AE96" s="3"/>
      <c r="AF96" s="3"/>
      <c r="AG96" s="3"/>
      <c r="AH96" s="3"/>
      <c r="AI96" s="3"/>
      <c r="AJ96" s="3"/>
    </row>
    <row r="97" spans="1:36">
      <c r="A97" s="31"/>
      <c r="B97" s="31"/>
      <c r="U97" s="3"/>
      <c r="V97" s="3"/>
      <c r="W97" s="3"/>
      <c r="X97" s="3"/>
      <c r="Y97" s="3"/>
      <c r="Z97" s="3"/>
      <c r="AA97" s="3"/>
      <c r="AB97" s="3"/>
      <c r="AC97" s="3"/>
      <c r="AD97" s="3"/>
      <c r="AE97" s="3"/>
      <c r="AF97" s="3"/>
      <c r="AG97" s="3"/>
      <c r="AH97" s="3"/>
      <c r="AI97" s="3"/>
      <c r="AJ97" s="3"/>
    </row>
    <row r="98" spans="1:36">
      <c r="A98" s="31"/>
      <c r="B98" s="31"/>
      <c r="U98" s="3"/>
      <c r="V98" s="3"/>
      <c r="W98" s="3"/>
      <c r="X98" s="3"/>
      <c r="Y98" s="3"/>
      <c r="Z98" s="3"/>
      <c r="AA98" s="3"/>
      <c r="AB98" s="3"/>
      <c r="AC98" s="3"/>
      <c r="AD98" s="3"/>
      <c r="AE98" s="3"/>
      <c r="AF98" s="3"/>
      <c r="AG98" s="3"/>
      <c r="AH98" s="3"/>
      <c r="AI98" s="3"/>
      <c r="AJ98" s="3"/>
    </row>
    <row r="99" spans="1:36">
      <c r="A99" s="31"/>
      <c r="AE99" s="3"/>
      <c r="AF99" s="3"/>
      <c r="AG99" s="3"/>
      <c r="AH99" s="3"/>
      <c r="AI99" s="3"/>
      <c r="AJ99" s="3"/>
    </row>
    <row r="100" spans="1:36">
      <c r="A100" s="31"/>
      <c r="AE100" s="3"/>
      <c r="AF100" s="3"/>
      <c r="AG100" s="3"/>
      <c r="AH100" s="3"/>
      <c r="AI100" s="3"/>
      <c r="AJ100" s="3"/>
    </row>
    <row r="101" spans="1:36">
      <c r="AE101" s="3"/>
      <c r="AF101" s="3"/>
      <c r="AG101" s="3"/>
      <c r="AH101" s="3"/>
      <c r="AI101" s="3"/>
      <c r="AJ101" s="3"/>
    </row>
    <row r="102" spans="1:36">
      <c r="AE102" s="3"/>
      <c r="AF102" s="3"/>
      <c r="AG102" s="3"/>
      <c r="AH102" s="3"/>
      <c r="AI102" s="3"/>
      <c r="AJ102" s="3"/>
    </row>
    <row r="103" spans="1:36">
      <c r="AE103" s="3"/>
      <c r="AF103" s="3"/>
      <c r="AG103" s="3"/>
      <c r="AH103" s="3"/>
      <c r="AI103" s="3"/>
      <c r="AJ103" s="3"/>
    </row>
    <row r="104" spans="1:36">
      <c r="AE104" s="3"/>
      <c r="AF104" s="3"/>
      <c r="AG104" s="3"/>
      <c r="AH104" s="3"/>
      <c r="AI104" s="3"/>
      <c r="AJ104" s="3"/>
    </row>
    <row r="105" spans="1:36">
      <c r="AE105" s="3"/>
      <c r="AF105" s="3"/>
      <c r="AG105" s="3"/>
      <c r="AH105" s="3"/>
      <c r="AI105" s="3"/>
      <c r="AJ105" s="3"/>
    </row>
    <row r="106" spans="1:36">
      <c r="AE106" s="3"/>
      <c r="AF106" s="3"/>
      <c r="AG106" s="3"/>
      <c r="AH106" s="3"/>
      <c r="AI106" s="3"/>
      <c r="AJ106" s="3"/>
    </row>
    <row r="107" spans="1:36">
      <c r="AE107" s="3"/>
      <c r="AF107" s="3"/>
      <c r="AG107" s="3"/>
      <c r="AH107" s="3"/>
      <c r="AI107" s="3"/>
      <c r="AJ107" s="3"/>
    </row>
    <row r="108" spans="1:36">
      <c r="AE108" s="3"/>
      <c r="AF108" s="3"/>
      <c r="AG108" s="3"/>
      <c r="AH108" s="3"/>
      <c r="AI108" s="3"/>
      <c r="AJ108" s="3"/>
    </row>
    <row r="109" spans="1:36">
      <c r="AE109" s="3"/>
      <c r="AF109" s="3"/>
      <c r="AG109" s="3"/>
      <c r="AH109" s="3"/>
      <c r="AI109" s="3"/>
      <c r="AJ109" s="3"/>
    </row>
    <row r="110" spans="1:36">
      <c r="AE110" s="3"/>
      <c r="AF110" s="3"/>
      <c r="AG110" s="3"/>
      <c r="AH110" s="3"/>
      <c r="AI110" s="3"/>
      <c r="AJ110" s="3"/>
    </row>
  </sheetData>
  <dataValidations count="1">
    <dataValidation type="list" allowBlank="1" showInputMessage="1" showErrorMessage="1" sqref="I25:AB25 I15:AB15 I23:AB23 I13:AB13" xr:uid="{7BB5C60E-303B-9243-8062-14B0AB33F454}">
      <formula1>$C$113:$C$114</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Disclaimer</vt:lpstr>
      <vt:lpstr>Individuele woonlasten</vt:lpstr>
    </vt:vector>
  </TitlesOfParts>
  <Company>Van Gemen Strategie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van Gemen</dc:creator>
  <cp:lastModifiedBy>Ivo Opstelten</cp:lastModifiedBy>
  <cp:revision/>
  <cp:lastPrinted>2017-04-18T13:36:32Z</cp:lastPrinted>
  <dcterms:created xsi:type="dcterms:W3CDTF">2016-03-30T11:13:15Z</dcterms:created>
  <dcterms:modified xsi:type="dcterms:W3CDTF">2021-11-01T14:08:44Z</dcterms:modified>
</cp:coreProperties>
</file>